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eil Singer\Singer Vielle Dropbox\Neil Singer\Singer Vielle\Client Details\New Brunswick Weston Ltd\Tenancy Schedule\"/>
    </mc:Choice>
  </mc:AlternateContent>
  <xr:revisionPtr revIDLastSave="0" documentId="8_{EB92B0B6-2CD2-4544-8523-A0321CA2F787}" xr6:coauthVersionLast="47" xr6:coauthVersionMax="47" xr10:uidLastSave="{00000000-0000-0000-0000-000000000000}"/>
  <bookViews>
    <workbookView xWindow="28680" yWindow="-105" windowWidth="29040" windowHeight="15840" xr2:uid="{5FFAD766-1377-4025-9D20-11C2FC91ED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4" i="1" l="1"/>
  <c r="H39" i="1"/>
  <c r="H57" i="1" l="1"/>
  <c r="H18" i="1"/>
  <c r="D91" i="1"/>
  <c r="D89" i="1"/>
  <c r="D72" i="1"/>
  <c r="D83" i="1"/>
  <c r="H35" i="1" l="1"/>
  <c r="H33" i="1" l="1"/>
  <c r="K79" i="1" l="1"/>
  <c r="K78" i="1"/>
  <c r="K77" i="1"/>
  <c r="K76" i="1"/>
  <c r="K75" i="1"/>
  <c r="K70" i="1"/>
  <c r="K69" i="1"/>
  <c r="K68" i="1"/>
  <c r="K67" i="1"/>
  <c r="K66" i="1"/>
  <c r="K65" i="1"/>
  <c r="K64" i="1"/>
  <c r="K63" i="1"/>
  <c r="K62" i="1"/>
  <c r="K60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J10" i="1"/>
  <c r="J9" i="1"/>
  <c r="K8" i="1"/>
  <c r="K7" i="1"/>
  <c r="J6" i="1"/>
  <c r="H22" i="1"/>
  <c r="K80" i="1" l="1"/>
  <c r="K72" i="1"/>
  <c r="K82" i="1" s="1"/>
  <c r="H79" i="1"/>
  <c r="H78" i="1"/>
  <c r="H77" i="1"/>
  <c r="H76" i="1"/>
  <c r="H75" i="1"/>
  <c r="H68" i="1"/>
  <c r="H67" i="1"/>
  <c r="H66" i="1"/>
  <c r="H64" i="1"/>
  <c r="H63" i="1"/>
  <c r="H62" i="1"/>
  <c r="H60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6" i="1"/>
  <c r="H34" i="1"/>
  <c r="H32" i="1"/>
  <c r="H31" i="1"/>
  <c r="H30" i="1"/>
  <c r="H28" i="1"/>
  <c r="H27" i="1"/>
  <c r="H7" i="1"/>
  <c r="H9" i="1"/>
  <c r="H10" i="1"/>
  <c r="H11" i="1"/>
  <c r="H12" i="1"/>
  <c r="H13" i="1"/>
  <c r="H14" i="1"/>
  <c r="H15" i="1"/>
  <c r="H16" i="1"/>
  <c r="H17" i="1"/>
  <c r="H20" i="1"/>
  <c r="H21" i="1"/>
  <c r="H23" i="1"/>
  <c r="H24" i="1"/>
  <c r="H25" i="1"/>
  <c r="H26" i="1"/>
  <c r="H6" i="1"/>
  <c r="D80" i="1"/>
  <c r="D71" i="1"/>
  <c r="D82" i="1" s="1"/>
  <c r="D84" i="1" s="1"/>
  <c r="D85" i="1" s="1"/>
  <c r="G80" i="1" l="1"/>
  <c r="G72" i="1"/>
  <c r="G82" i="1" l="1"/>
  <c r="G85" i="1" s="1"/>
  <c r="K85" i="1" l="1"/>
</calcChain>
</file>

<file path=xl/sharedStrings.xml><?xml version="1.0" encoding="utf-8"?>
<sst xmlns="http://schemas.openxmlformats.org/spreadsheetml/2006/main" count="368" uniqueCount="192">
  <si>
    <t>Weston-Super-Mare</t>
  </si>
  <si>
    <t>Property/Unit</t>
  </si>
  <si>
    <t>BW Estate</t>
  </si>
  <si>
    <t>BW Estate, Weston Super Mare - Unit 1</t>
  </si>
  <si>
    <t>Splitz Gymnastics Club Ltd</t>
  </si>
  <si>
    <t>BW Estate, Weston Super Mare - Unit 2A</t>
  </si>
  <si>
    <t>----- Unit Vacant -----</t>
  </si>
  <si>
    <t>BW Estate, Weston Super Mare - Unit 2B</t>
  </si>
  <si>
    <t>Weston Tooling Ltd</t>
  </si>
  <si>
    <t>BW Estate, Weston Super Mare - Unit 2C</t>
  </si>
  <si>
    <t>Fay Cottrell T/a FMC Circus Arts</t>
  </si>
  <si>
    <t>BW Estate, Weston Super Mare - Unit 3</t>
  </si>
  <si>
    <t>Total Lab Supplies Ltd</t>
  </si>
  <si>
    <t>BW Estate, Weston Super Mare - Unit 4</t>
  </si>
  <si>
    <t>Pullman Instruments (UK) Ltd</t>
  </si>
  <si>
    <t>BW Estate, Weston Super Mare - Unit 5</t>
  </si>
  <si>
    <t>JCS Technology Ltd</t>
  </si>
  <si>
    <t>BW Estate, Weston Super Mare - Unit 6</t>
  </si>
  <si>
    <t>Precision 3D Limited</t>
  </si>
  <si>
    <t>BW Estate, Weston Super Mare - Unit 7</t>
  </si>
  <si>
    <t>BW Estate, Weston Super Mare - Unit 8</t>
  </si>
  <si>
    <t>BW Estate, Weston Super Mare - Unit 9</t>
  </si>
  <si>
    <t>BW Estate, Weston Super Mare - Unit 10</t>
  </si>
  <si>
    <t>BW Estate, Weston Super Mare - Unit 10A</t>
  </si>
  <si>
    <t>BW Estate, Weston Super Mare - Unit 11</t>
  </si>
  <si>
    <t>Smithmichael Limited</t>
  </si>
  <si>
    <t>BW Estate, Weston Super Mare - Unit 12</t>
  </si>
  <si>
    <t>James Taylor &amp; Son Limited</t>
  </si>
  <si>
    <t>BW Estate, Weston Super Mare - Unit 13</t>
  </si>
  <si>
    <t>BW Estate, Weston Super Mare - Unit 14A</t>
  </si>
  <si>
    <t>BW Estate, Weston Super Mare - Unit 14B</t>
  </si>
  <si>
    <t>BW Estate, Weston Super Mare - Unit 15</t>
  </si>
  <si>
    <t>Hepburn Fox Limited</t>
  </si>
  <si>
    <t>BW Estate, Weston Super Mare - Unit 16</t>
  </si>
  <si>
    <t>BW Estate, Weston Super Mare - Unit 17</t>
  </si>
  <si>
    <t>BW Estate, Weston Super Mare - Unit 18</t>
  </si>
  <si>
    <t>BW Estate, Weston Super Mare - Unit 19</t>
  </si>
  <si>
    <t>BW Estate, Weston Super Mare - Unit 20</t>
  </si>
  <si>
    <t>Alliance Dental Care</t>
  </si>
  <si>
    <t>BW Estate, Weston Super Mare - Unit 21</t>
  </si>
  <si>
    <t>James Cole Glass and Glazing Ltd</t>
  </si>
  <si>
    <t>BW Estate, Weston Super Mare - Unit 22</t>
  </si>
  <si>
    <t>Robert Rideout t/a RHR Engineering</t>
  </si>
  <si>
    <t>BW Estate, Weston Super Mare - Unit 23</t>
  </si>
  <si>
    <t>BW Estate, Weston Super Mare - Unit 24</t>
  </si>
  <si>
    <t>BW Estate, Weston Super Mare - Unit 25</t>
  </si>
  <si>
    <t>BW Estate, Weston Super Mare - Unit 26</t>
  </si>
  <si>
    <t>Weston Hospicecare Ltd</t>
  </si>
  <si>
    <t>BW Estate, Weston Super Mare - Unit 27</t>
  </si>
  <si>
    <t>BW Estate, Weston Super Mare - Unit 28</t>
  </si>
  <si>
    <t>BW Estate, Weston Super Mare - Unit 29</t>
  </si>
  <si>
    <t>BW Estate, Weston Super Mare - Unit 30</t>
  </si>
  <si>
    <t>Moor Fabrications (Plastics) Limited</t>
  </si>
  <si>
    <t>BW Estate, Weston Super Mare - Unit 31</t>
  </si>
  <si>
    <t>Camaction Avon Pump Spares Ltd</t>
  </si>
  <si>
    <t>BW Estate, Weston Super Mare - Unit 32</t>
  </si>
  <si>
    <t>BW Estate, Weston Super Mare - Unit 33A</t>
  </si>
  <si>
    <t>Trevor Smith Carpet &amp; Flooring Limited</t>
  </si>
  <si>
    <t>BW Estate, Weston Super Mare - Unit 33B</t>
  </si>
  <si>
    <t>St John Ambulance</t>
  </si>
  <si>
    <t>BW Estate, Weston Super Mare - Unit 34</t>
  </si>
  <si>
    <t>BW Estate, Weston Super Mare - Unit 35</t>
  </si>
  <si>
    <t>BW Estate, Weston Super Mare - Unit 36</t>
  </si>
  <si>
    <t>BW Estate, Weston Super Mare - Unit 37</t>
  </si>
  <si>
    <t>BW Estate, Weston Super Mare - Unit 38</t>
  </si>
  <si>
    <t>BW Estate, Weston Super Mare - Unit 39</t>
  </si>
  <si>
    <t>BW Estate, Weston Super Mare - Unit 40</t>
  </si>
  <si>
    <t>BW Estate, Weston Super Mare - Unit 41</t>
  </si>
  <si>
    <t>Opus Property Limited</t>
  </si>
  <si>
    <t>BW Estate, Weston Super Mare - Unit 42</t>
  </si>
  <si>
    <t>Christopher Manley t/a Anvil Art</t>
  </si>
  <si>
    <t>BW Estate, Weston Super Mare - Unit 43</t>
  </si>
  <si>
    <t>3N Industries Ltd</t>
  </si>
  <si>
    <t>BW Estate, Weston Super Mare - Unit 45</t>
  </si>
  <si>
    <t>AK Automotive Ltd</t>
  </si>
  <si>
    <t>BW Estate, Weston Super Mare - Unit 46</t>
  </si>
  <si>
    <t>Mark Waller</t>
  </si>
  <si>
    <t>BW Estate, Weston Super Mare - Unit 47</t>
  </si>
  <si>
    <t>BW Estate, Weston Super Mare - Unit 51</t>
  </si>
  <si>
    <t>Paul &amp; Trudy Waterhouse</t>
  </si>
  <si>
    <t>BW Estate, Weston Super Mare - Unit 52</t>
  </si>
  <si>
    <t>Anneset Productions Limited</t>
  </si>
  <si>
    <t>BW Estate, Weston Super Mare - Unit 53</t>
  </si>
  <si>
    <t>Hire 365 Ltd</t>
  </si>
  <si>
    <t>BW Estate, Weston Super Mare - Unit 54</t>
  </si>
  <si>
    <t>S &amp; S Installations Limited</t>
  </si>
  <si>
    <t>BW Estate, Weston Super Mare - Café</t>
  </si>
  <si>
    <t>John Rutherford</t>
  </si>
  <si>
    <t>BW Estate, Weston Super Mare - Unit NU1</t>
  </si>
  <si>
    <t>Bradley Wilford</t>
  </si>
  <si>
    <t>BW Estate, Weston Super Mare - Unit NU10</t>
  </si>
  <si>
    <t>Avraam Ghica t/a Avraam Violin Music</t>
  </si>
  <si>
    <t>BW Estate, Weston Super Mare - Unit NU2</t>
  </si>
  <si>
    <t>BW Estate, Weston Super Mare - Unit NU3</t>
  </si>
  <si>
    <t>Weston Tooling Limited</t>
  </si>
  <si>
    <t>BW Estate, Weston Super Mare - Unit NU4</t>
  </si>
  <si>
    <t>Ford Tanker Services Ltd</t>
  </si>
  <si>
    <t>BW Estate, Weston Super Mare - Unit NU5</t>
  </si>
  <si>
    <t>Ford Tanker Services Limited</t>
  </si>
  <si>
    <t>BW Estate, Weston Super Mare - Plot</t>
  </si>
  <si>
    <t>WJ North Limited</t>
  </si>
  <si>
    <t>BW Estate, Weston Super Mare - Plot for Skip</t>
  </si>
  <si>
    <t>Avon Partitioning Solutions</t>
  </si>
  <si>
    <t>Tenant / Licencee</t>
  </si>
  <si>
    <t xml:space="preserve">Nature of Unit </t>
  </si>
  <si>
    <t>(Office, Industrial, Yard)</t>
  </si>
  <si>
    <t>Unit Size</t>
  </si>
  <si>
    <t>Start</t>
  </si>
  <si>
    <t>Date</t>
  </si>
  <si>
    <t>Nature of tenancy</t>
  </si>
  <si>
    <t>Lease / Licence</t>
  </si>
  <si>
    <t>Annual</t>
  </si>
  <si>
    <t>Rent</t>
  </si>
  <si>
    <t>Lease</t>
  </si>
  <si>
    <t>Total Area Excluding sold-off units</t>
  </si>
  <si>
    <t>Licence</t>
  </si>
  <si>
    <t>Rent PSF</t>
  </si>
  <si>
    <t>Date of</t>
  </si>
  <si>
    <t>First Occupation</t>
  </si>
  <si>
    <t>Crown Works</t>
  </si>
  <si>
    <t>Crown Works, Weston Super Mare - Unit 1</t>
  </si>
  <si>
    <t>North Somerset Council</t>
  </si>
  <si>
    <t>Crown Works, Weston Super Mare - Unit 2</t>
  </si>
  <si>
    <t>Avon Electro-Plating Services Limited</t>
  </si>
  <si>
    <t>Crown Works, Weston Super Mare - Unit 4</t>
  </si>
  <si>
    <t>MEJ Laser Cutting Limited</t>
  </si>
  <si>
    <t>Crown Works, Weston Super Mare - Unit 6</t>
  </si>
  <si>
    <t>Meom Ltd</t>
  </si>
  <si>
    <t>Crown Works, Weston Super Mare - Unit 6A</t>
  </si>
  <si>
    <t>MEJ Engineering</t>
  </si>
  <si>
    <t>Total Area of Investment Units</t>
  </si>
  <si>
    <t>Total Occupied</t>
  </si>
  <si>
    <t>Total Vacant</t>
  </si>
  <si>
    <t>Percentage Let</t>
  </si>
  <si>
    <t>Office</t>
  </si>
  <si>
    <t>Industrial</t>
  </si>
  <si>
    <t>Café</t>
  </si>
  <si>
    <t>Yard</t>
  </si>
  <si>
    <t>School</t>
  </si>
  <si>
    <t>prior to 01-Oct-20</t>
  </si>
  <si>
    <t>ERV Total</t>
  </si>
  <si>
    <t>£3,600 from start date; increased May 2024</t>
  </si>
  <si>
    <t>£2,489.76 from Start Date; increased May 2024</t>
  </si>
  <si>
    <t>£2,400 from Start Date; increased May 2024</t>
  </si>
  <si>
    <t>£4,613.28 from Start Date; increased May 2024</t>
  </si>
  <si>
    <t>£4,455.36 from Start Date; increased May 2024</t>
  </si>
  <si>
    <t>£10,800 from Start Date; increased May 2024</t>
  </si>
  <si>
    <t>£13,600 from Start Date; increased May 2024</t>
  </si>
  <si>
    <t>£8,580 from Start Date; increased May 2024</t>
  </si>
  <si>
    <t>£3,007.68 from Start Date; increased May 2024</t>
  </si>
  <si>
    <t>£7,080 from Start Date; increased May 2024</t>
  </si>
  <si>
    <t>£17,400 from Start Date; increased May 2024</t>
  </si>
  <si>
    <t>£6,840 from Start Date; increased May 2024</t>
  </si>
  <si>
    <t>£21,600 from Start Date; increased May 2024</t>
  </si>
  <si>
    <t>£2,220 from Start Date; increased May 2024</t>
  </si>
  <si>
    <t>£28,800 from Start Date; increased May 2024</t>
  </si>
  <si>
    <t>£5,438.16 from Start Date; increased May 2024</t>
  </si>
  <si>
    <t>£3,600 from Start Date; increased May 2024</t>
  </si>
  <si>
    <t>£3,360 from Start Date; increased May 2024</t>
  </si>
  <si>
    <t>£3,603.6 from Start Date; increased May 2024</t>
  </si>
  <si>
    <t>The previous tenant, Packaging 2 Your Door,  was paying £8,880 / £7.10</t>
  </si>
  <si>
    <t>The previous tenant, Perform Electrical Services Ltd, was paying £8,340 / £8.47</t>
  </si>
  <si>
    <t>Previous Rent (where known)</t>
  </si>
  <si>
    <t>Total Income</t>
  </si>
  <si>
    <t>Net Income</t>
  </si>
  <si>
    <t>Comments</t>
  </si>
  <si>
    <t>Previous tenant was paying £2,160 (recognsied as a high level)</t>
  </si>
  <si>
    <t>Located upstairs</t>
  </si>
  <si>
    <t>Located upstairs, hence level of passing rent</t>
  </si>
  <si>
    <t>£4,979.52 from Start Date; increased May 2024</t>
  </si>
  <si>
    <t>Asking Rent £10</t>
  </si>
  <si>
    <t>Licence issues to new licencee at £9.50</t>
  </si>
  <si>
    <t>Martin Hamilton t/a Weston Audio Video</t>
  </si>
  <si>
    <t>ERV total</t>
  </si>
  <si>
    <t>ERV PSF</t>
  </si>
  <si>
    <t>B.W.O.C. Limited</t>
  </si>
  <si>
    <t>Operating Costs</t>
  </si>
  <si>
    <t>Lease term is 10 years with a rent review and break option 16 July 2026</t>
  </si>
  <si>
    <t>Licence allows for recovery of insurance and water costs</t>
  </si>
  <si>
    <t>BW Estate, Weston Super Mare - Offices - Ground and First</t>
  </si>
  <si>
    <t>Sold off on 999 year lease from Dec 2011. Area supplied by vendor.</t>
  </si>
  <si>
    <t xml:space="preserve">Sold off on 999 year lease from Dec 2011. Area supplied by vendor. </t>
  </si>
  <si>
    <t>sq ft Gross Internal Area</t>
  </si>
  <si>
    <t>2nd July 2024</t>
  </si>
  <si>
    <t>£2,642.64 from Start Date; increased July 2024</t>
  </si>
  <si>
    <t>Cleaning &amp; Catering Supplied Limited</t>
  </si>
  <si>
    <t>Lease ends March 2025. Reversionary lease signed from 25th March 2025 for ten years with a break at year 5.  Day 1 rent review based upon RPI increase from 23 March 2020 until March 2025, capped at £123,648. Five month rent free. Note that part of the repair recover is stated in the lease at £1,000 per annum, subject to a similar RPI increase. 9,288 sq ft NIA</t>
  </si>
  <si>
    <t>Total GIA of BW Estate</t>
  </si>
  <si>
    <t>Total GIA of Crown Works</t>
  </si>
  <si>
    <t>Overall Total GIA</t>
  </si>
  <si>
    <t>Less units 51, 52 &amp; 54 sold off</t>
  </si>
  <si>
    <t>Total GIA of Property for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</si>
</sst>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£&quot;#,##0;\-&quot;£&quot;#,##0"/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&quot;£&quot;#,##0"/>
    <numFmt numFmtId="165" formatCode="&quot;£&quot;#,##0.0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16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3" fillId="2" borderId="0" xfId="0" applyFont="1" applyFill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4" fillId="0" borderId="0" xfId="0" applyFont="1"/>
    <xf numFmtId="0" fontId="5" fillId="2" borderId="0" xfId="0" applyFont="1" applyFill="1"/>
    <xf numFmtId="0" fontId="5" fillId="2" borderId="1" xfId="0" applyFont="1" applyFill="1" applyBorder="1"/>
    <xf numFmtId="0" fontId="0" fillId="0" borderId="3" xfId="0" applyBorder="1" applyAlignment="1">
      <alignment vertical="top"/>
    </xf>
    <xf numFmtId="0" fontId="4" fillId="0" borderId="3" xfId="0" applyFont="1" applyBorder="1" applyAlignment="1">
      <alignment vertical="top"/>
    </xf>
    <xf numFmtId="15" fontId="0" fillId="0" borderId="3" xfId="0" applyNumberFormat="1" applyBorder="1" applyAlignment="1">
      <alignment horizontal="center" vertical="top"/>
    </xf>
    <xf numFmtId="15" fontId="0" fillId="0" borderId="3" xfId="0" applyNumberFormat="1" applyBorder="1" applyAlignment="1">
      <alignment vertical="top"/>
    </xf>
    <xf numFmtId="165" fontId="0" fillId="0" borderId="3" xfId="1" applyNumberFormat="1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164" fontId="0" fillId="0" borderId="3" xfId="1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43" fontId="0" fillId="0" borderId="3" xfId="1" applyFont="1" applyFill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164" fontId="1" fillId="0" borderId="3" xfId="1" applyNumberFormat="1" applyFont="1" applyFill="1" applyBorder="1" applyAlignment="1">
      <alignment horizontal="center" vertical="top"/>
    </xf>
    <xf numFmtId="43" fontId="0" fillId="0" borderId="3" xfId="1" applyFont="1" applyBorder="1" applyAlignment="1">
      <alignment vertical="top" wrapText="1"/>
    </xf>
    <xf numFmtId="6" fontId="0" fillId="0" borderId="3" xfId="0" applyNumberFormat="1" applyBorder="1" applyAlignment="1">
      <alignment vertical="top" wrapText="1"/>
    </xf>
    <xf numFmtId="0" fontId="0" fillId="0" borderId="3" xfId="0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top"/>
    </xf>
    <xf numFmtId="9" fontId="3" fillId="0" borderId="0" xfId="2" applyFont="1" applyFill="1" applyAlignment="1">
      <alignment horizontal="center" vertical="top"/>
    </xf>
    <xf numFmtId="164" fontId="3" fillId="0" borderId="0" xfId="1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8" fontId="0" fillId="0" borderId="3" xfId="0" applyNumberFormat="1" applyBorder="1" applyAlignment="1">
      <alignment horizontal="center" vertical="top"/>
    </xf>
    <xf numFmtId="6" fontId="0" fillId="0" borderId="3" xfId="0" applyNumberFormat="1" applyBorder="1" applyAlignment="1">
      <alignment horizontal="center" vertical="top"/>
    </xf>
    <xf numFmtId="5" fontId="3" fillId="0" borderId="0" xfId="1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165" fontId="1" fillId="0" borderId="3" xfId="1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164" fontId="0" fillId="0" borderId="4" xfId="1" applyNumberFormat="1" applyFont="1" applyFill="1" applyBorder="1" applyAlignment="1">
      <alignment horizontal="center" vertical="top"/>
    </xf>
    <xf numFmtId="5" fontId="0" fillId="0" borderId="3" xfId="1" applyNumberFormat="1" applyFont="1" applyFill="1" applyBorder="1" applyAlignment="1">
      <alignment horizontal="center" vertical="top"/>
    </xf>
    <xf numFmtId="5" fontId="0" fillId="0" borderId="4" xfId="1" applyNumberFormat="1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4" fillId="0" borderId="3" xfId="0" applyFont="1" applyFill="1" applyBorder="1" applyAlignment="1">
      <alignment horizontal="center" vertical="top"/>
    </xf>
    <xf numFmtId="15" fontId="0" fillId="0" borderId="3" xfId="0" applyNumberFormat="1" applyFill="1" applyBorder="1" applyAlignment="1">
      <alignment horizontal="center" vertical="top"/>
    </xf>
    <xf numFmtId="15" fontId="0" fillId="0" borderId="3" xfId="0" applyNumberFormat="1" applyFill="1" applyBorder="1" applyAlignment="1">
      <alignment vertical="top"/>
    </xf>
    <xf numFmtId="0" fontId="0" fillId="0" borderId="3" xfId="0" applyFill="1" applyBorder="1" applyAlignment="1">
      <alignment vertical="top"/>
    </xf>
    <xf numFmtId="8" fontId="0" fillId="0" borderId="3" xfId="0" applyNumberFormat="1" applyFill="1" applyBorder="1" applyAlignment="1">
      <alignment horizontal="center" vertical="top"/>
    </xf>
    <xf numFmtId="6" fontId="0" fillId="0" borderId="3" xfId="0" applyNumberFormat="1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/>
    </xf>
    <xf numFmtId="3" fontId="3" fillId="0" borderId="0" xfId="0" applyNumberFormat="1" applyFont="1" applyFill="1" applyAlignment="1">
      <alignment horizontal="center" vertical="top"/>
    </xf>
    <xf numFmtId="3" fontId="3" fillId="0" borderId="0" xfId="0" applyNumberFormat="1" applyFont="1" applyFill="1" applyAlignment="1">
      <alignment horizontal="left" vertical="top"/>
    </xf>
    <xf numFmtId="0" fontId="3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8" fontId="0" fillId="0" borderId="0" xfId="0" applyNumberFormat="1" applyFill="1" applyAlignment="1">
      <alignment horizontal="center" vertical="top"/>
    </xf>
    <xf numFmtId="6" fontId="0" fillId="0" borderId="0" xfId="0" applyNumberFormat="1" applyFill="1" applyAlignment="1">
      <alignment horizontal="center" vertical="top"/>
    </xf>
    <xf numFmtId="0" fontId="0" fillId="0" borderId="0" xfId="0" applyFill="1" applyAlignment="1">
      <alignment horizontal="center" vertical="top" wrapText="1"/>
    </xf>
    <xf numFmtId="164" fontId="3" fillId="0" borderId="0" xfId="0" applyNumberFormat="1" applyFont="1" applyFill="1" applyAlignment="1">
      <alignment horizontal="center" vertical="top"/>
    </xf>
    <xf numFmtId="164" fontId="0" fillId="0" borderId="0" xfId="0" applyNumberForma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8" fontId="4" fillId="0" borderId="0" xfId="0" applyNumberFormat="1" applyFont="1" applyFill="1" applyAlignment="1">
      <alignment horizontal="center" vertical="top"/>
    </xf>
    <xf numFmtId="6" fontId="4" fillId="0" borderId="0" xfId="0" applyNumberFormat="1" applyFont="1" applyFill="1" applyAlignment="1">
      <alignment horizontal="center" vertical="top"/>
    </xf>
    <xf numFmtId="8" fontId="4" fillId="0" borderId="3" xfId="0" applyNumberFormat="1" applyFont="1" applyFill="1" applyBorder="1" applyAlignment="1">
      <alignment horizontal="center" vertical="top"/>
    </xf>
    <xf numFmtId="164" fontId="3" fillId="0" borderId="2" xfId="0" applyNumberFormat="1" applyFont="1" applyFill="1" applyBorder="1" applyAlignment="1">
      <alignment horizontal="center" vertical="top"/>
    </xf>
    <xf numFmtId="3" fontId="0" fillId="0" borderId="0" xfId="0" applyNumberFormat="1" applyFill="1" applyAlignment="1">
      <alignment horizontal="center" vertical="top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0" xfId="0" applyFill="1"/>
    <xf numFmtId="164" fontId="0" fillId="0" borderId="0" xfId="0" applyNumberForma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48C10-7F9F-407B-9B2D-4A01549A7B18}">
  <dimension ref="A1:M91"/>
  <sheetViews>
    <sheetView tabSelected="1" zoomScaleNormal="100" workbookViewId="0">
      <selection activeCell="A21" sqref="A21"/>
    </sheetView>
  </sheetViews>
  <sheetFormatPr defaultRowHeight="15" x14ac:dyDescent="0.25"/>
  <cols>
    <col min="1" max="1" width="40.5703125" customWidth="1"/>
    <col min="2" max="2" width="14.7109375" customWidth="1"/>
    <col min="3" max="3" width="37" style="15" customWidth="1"/>
    <col min="4" max="4" width="29.85546875" style="35" customWidth="1"/>
    <col min="5" max="5" width="18" customWidth="1"/>
    <col min="6" max="6" width="16.28515625" customWidth="1"/>
    <col min="7" max="7" width="12.7109375" style="1" customWidth="1"/>
    <col min="8" max="8" width="16.7109375" style="1" customWidth="1"/>
    <col min="9" max="11" width="17.42578125" customWidth="1"/>
    <col min="12" max="12" width="36.7109375" style="3" customWidth="1"/>
    <col min="13" max="13" width="52.28515625" style="6" customWidth="1"/>
  </cols>
  <sheetData>
    <row r="1" spans="1:13" x14ac:dyDescent="0.25">
      <c r="A1" s="2" t="s">
        <v>0</v>
      </c>
      <c r="B1" s="2" t="s">
        <v>183</v>
      </c>
      <c r="M1" s="7"/>
    </row>
    <row r="3" spans="1:13" x14ac:dyDescent="0.25">
      <c r="A3" s="8" t="s">
        <v>1</v>
      </c>
      <c r="B3" s="8" t="s">
        <v>104</v>
      </c>
      <c r="C3" s="16" t="s">
        <v>103</v>
      </c>
      <c r="D3" s="43" t="s">
        <v>106</v>
      </c>
      <c r="E3" s="8" t="s">
        <v>117</v>
      </c>
      <c r="F3" s="8" t="s">
        <v>107</v>
      </c>
      <c r="G3" s="9" t="s">
        <v>111</v>
      </c>
      <c r="H3" s="9" t="s">
        <v>116</v>
      </c>
      <c r="I3" s="8" t="s">
        <v>109</v>
      </c>
      <c r="J3" s="9" t="s">
        <v>174</v>
      </c>
      <c r="K3" s="14" t="s">
        <v>140</v>
      </c>
      <c r="L3" s="10" t="s">
        <v>165</v>
      </c>
      <c r="M3" s="10" t="s">
        <v>162</v>
      </c>
    </row>
    <row r="4" spans="1:13" ht="15.75" thickBot="1" x14ac:dyDescent="0.3">
      <c r="A4" s="11"/>
      <c r="B4" s="11" t="s">
        <v>105</v>
      </c>
      <c r="C4" s="17"/>
      <c r="D4" s="44" t="s">
        <v>182</v>
      </c>
      <c r="E4" s="11" t="s">
        <v>118</v>
      </c>
      <c r="F4" s="11" t="s">
        <v>108</v>
      </c>
      <c r="G4" s="12" t="s">
        <v>112</v>
      </c>
      <c r="H4" s="12"/>
      <c r="I4" s="11" t="s">
        <v>110</v>
      </c>
      <c r="J4" s="11"/>
      <c r="K4" s="11"/>
      <c r="L4" s="13"/>
      <c r="M4" s="13"/>
    </row>
    <row r="5" spans="1:13" x14ac:dyDescent="0.25">
      <c r="A5" s="2" t="s">
        <v>2</v>
      </c>
      <c r="K5" s="39"/>
    </row>
    <row r="6" spans="1:13" ht="150" x14ac:dyDescent="0.25">
      <c r="A6" s="34" t="s">
        <v>179</v>
      </c>
      <c r="B6" s="25" t="s">
        <v>134</v>
      </c>
      <c r="C6" s="26" t="s">
        <v>175</v>
      </c>
      <c r="D6" s="36">
        <v>11831</v>
      </c>
      <c r="E6" s="20">
        <v>38961</v>
      </c>
      <c r="F6" s="20">
        <v>43913</v>
      </c>
      <c r="G6" s="27">
        <v>110400</v>
      </c>
      <c r="H6" s="22">
        <f>G6/D6</f>
        <v>9.3314174625982584</v>
      </c>
      <c r="I6" s="25" t="s">
        <v>113</v>
      </c>
      <c r="J6" s="40">
        <f>K6/D6</f>
        <v>10.45118755811005</v>
      </c>
      <c r="K6" s="41">
        <v>123648</v>
      </c>
      <c r="L6" s="30" t="s">
        <v>186</v>
      </c>
      <c r="M6" s="28"/>
    </row>
    <row r="7" spans="1:13" x14ac:dyDescent="0.25">
      <c r="A7" s="18" t="s">
        <v>3</v>
      </c>
      <c r="B7" s="18" t="s">
        <v>135</v>
      </c>
      <c r="C7" s="19" t="s">
        <v>4</v>
      </c>
      <c r="D7" s="36">
        <v>4522</v>
      </c>
      <c r="E7" s="20">
        <v>39479</v>
      </c>
      <c r="F7" s="21">
        <v>44105</v>
      </c>
      <c r="G7" s="27">
        <v>31485</v>
      </c>
      <c r="H7" s="22">
        <f>G7/D7</f>
        <v>6.9626271561256079</v>
      </c>
      <c r="I7" s="18" t="s">
        <v>115</v>
      </c>
      <c r="J7" s="40">
        <v>9.5</v>
      </c>
      <c r="K7" s="41">
        <f>J7*D7</f>
        <v>42959</v>
      </c>
      <c r="L7" s="23"/>
      <c r="M7" s="29" t="s">
        <v>155</v>
      </c>
    </row>
    <row r="8" spans="1:13" x14ac:dyDescent="0.25">
      <c r="A8" s="18" t="s">
        <v>5</v>
      </c>
      <c r="B8" s="18" t="s">
        <v>135</v>
      </c>
      <c r="C8" s="19" t="s">
        <v>6</v>
      </c>
      <c r="D8" s="36">
        <v>2101</v>
      </c>
      <c r="E8" s="20"/>
      <c r="F8" s="21"/>
      <c r="G8" s="27"/>
      <c r="H8" s="22"/>
      <c r="I8" s="18"/>
      <c r="J8" s="40">
        <v>9.5</v>
      </c>
      <c r="K8" s="41">
        <f>J8*D8</f>
        <v>19959.5</v>
      </c>
      <c r="L8" s="30" t="s">
        <v>170</v>
      </c>
      <c r="M8" s="24"/>
    </row>
    <row r="9" spans="1:13" ht="30" x14ac:dyDescent="0.25">
      <c r="A9" s="18" t="s">
        <v>7</v>
      </c>
      <c r="B9" s="18" t="s">
        <v>135</v>
      </c>
      <c r="C9" s="19" t="s">
        <v>8</v>
      </c>
      <c r="D9" s="36">
        <v>1207</v>
      </c>
      <c r="E9" s="20">
        <v>45261</v>
      </c>
      <c r="F9" s="21">
        <v>45261</v>
      </c>
      <c r="G9" s="31">
        <v>11250</v>
      </c>
      <c r="H9" s="22">
        <f t="shared" ref="H9:H18" si="0">G9/D9</f>
        <v>9.3206296603148306</v>
      </c>
      <c r="I9" s="18" t="s">
        <v>115</v>
      </c>
      <c r="J9" s="40">
        <f>K9/D9</f>
        <v>9.3206296603148306</v>
      </c>
      <c r="K9" s="41">
        <v>11250</v>
      </c>
      <c r="L9" s="23"/>
      <c r="M9" s="24" t="s">
        <v>160</v>
      </c>
    </row>
    <row r="10" spans="1:13" ht="30" x14ac:dyDescent="0.25">
      <c r="A10" s="18" t="s">
        <v>9</v>
      </c>
      <c r="B10" s="18" t="s">
        <v>135</v>
      </c>
      <c r="C10" s="19" t="s">
        <v>10</v>
      </c>
      <c r="D10" s="36">
        <v>1082</v>
      </c>
      <c r="E10" s="20">
        <v>45139</v>
      </c>
      <c r="F10" s="21">
        <v>45139</v>
      </c>
      <c r="G10" s="31">
        <v>10200</v>
      </c>
      <c r="H10" s="22">
        <f t="shared" si="0"/>
        <v>9.426987060998151</v>
      </c>
      <c r="I10" s="18" t="s">
        <v>115</v>
      </c>
      <c r="J10" s="40">
        <f>K10/D10</f>
        <v>9.426987060998151</v>
      </c>
      <c r="K10" s="41">
        <v>10200</v>
      </c>
      <c r="L10" s="23"/>
      <c r="M10" s="24" t="s">
        <v>161</v>
      </c>
    </row>
    <row r="11" spans="1:13" x14ac:dyDescent="0.25">
      <c r="A11" s="18" t="s">
        <v>11</v>
      </c>
      <c r="B11" s="18" t="s">
        <v>135</v>
      </c>
      <c r="C11" s="19" t="s">
        <v>12</v>
      </c>
      <c r="D11" s="36">
        <v>718</v>
      </c>
      <c r="E11" s="20">
        <v>44621</v>
      </c>
      <c r="F11" s="21">
        <v>44621</v>
      </c>
      <c r="G11" s="31">
        <v>7020</v>
      </c>
      <c r="H11" s="22">
        <f t="shared" si="0"/>
        <v>9.7771587743732589</v>
      </c>
      <c r="I11" s="18" t="s">
        <v>115</v>
      </c>
      <c r="J11" s="40">
        <v>9.7799999999999994</v>
      </c>
      <c r="K11" s="41">
        <f t="shared" ref="K11:K57" si="1">J11*D11</f>
        <v>7022.04</v>
      </c>
      <c r="L11" s="23"/>
      <c r="M11" s="24"/>
    </row>
    <row r="12" spans="1:13" x14ac:dyDescent="0.25">
      <c r="A12" s="18" t="s">
        <v>13</v>
      </c>
      <c r="B12" s="18" t="s">
        <v>135</v>
      </c>
      <c r="C12" s="19" t="s">
        <v>14</v>
      </c>
      <c r="D12" s="36">
        <v>704</v>
      </c>
      <c r="E12" s="20" t="s">
        <v>139</v>
      </c>
      <c r="F12" s="21">
        <v>44105</v>
      </c>
      <c r="G12" s="31">
        <v>5873.21</v>
      </c>
      <c r="H12" s="22">
        <f t="shared" si="0"/>
        <v>8.3426278409090902</v>
      </c>
      <c r="I12" s="18" t="s">
        <v>115</v>
      </c>
      <c r="J12" s="40">
        <v>9.5</v>
      </c>
      <c r="K12" s="41">
        <f t="shared" si="1"/>
        <v>6688</v>
      </c>
      <c r="L12" s="23"/>
      <c r="M12" s="32" t="s">
        <v>156</v>
      </c>
    </row>
    <row r="13" spans="1:13" x14ac:dyDescent="0.25">
      <c r="A13" s="18" t="s">
        <v>15</v>
      </c>
      <c r="B13" s="18" t="s">
        <v>135</v>
      </c>
      <c r="C13" s="19" t="s">
        <v>16</v>
      </c>
      <c r="D13" s="36">
        <v>1290</v>
      </c>
      <c r="E13" s="20">
        <v>41730</v>
      </c>
      <c r="F13" s="21">
        <v>44105</v>
      </c>
      <c r="G13" s="31">
        <v>13535.28</v>
      </c>
      <c r="H13" s="22">
        <f t="shared" si="0"/>
        <v>10.492465116279071</v>
      </c>
      <c r="I13" s="18" t="s">
        <v>115</v>
      </c>
      <c r="J13" s="40">
        <v>10.49</v>
      </c>
      <c r="K13" s="41">
        <f t="shared" si="1"/>
        <v>13532.1</v>
      </c>
      <c r="L13" s="28"/>
      <c r="M13" s="24"/>
    </row>
    <row r="14" spans="1:13" x14ac:dyDescent="0.25">
      <c r="A14" s="18" t="s">
        <v>17</v>
      </c>
      <c r="B14" s="18" t="s">
        <v>135</v>
      </c>
      <c r="C14" s="19" t="s">
        <v>18</v>
      </c>
      <c r="D14" s="36">
        <v>714</v>
      </c>
      <c r="E14" s="20">
        <v>41183</v>
      </c>
      <c r="F14" s="21">
        <v>44105</v>
      </c>
      <c r="G14" s="31">
        <v>5377.88</v>
      </c>
      <c r="H14" s="22">
        <f t="shared" si="0"/>
        <v>7.5320448179271713</v>
      </c>
      <c r="I14" s="18" t="s">
        <v>115</v>
      </c>
      <c r="J14" s="40">
        <v>9.5</v>
      </c>
      <c r="K14" s="41">
        <f t="shared" si="1"/>
        <v>6783</v>
      </c>
      <c r="L14" s="23"/>
      <c r="M14" s="32" t="s">
        <v>169</v>
      </c>
    </row>
    <row r="15" spans="1:13" x14ac:dyDescent="0.25">
      <c r="A15" s="18" t="s">
        <v>19</v>
      </c>
      <c r="B15" s="18" t="s">
        <v>135</v>
      </c>
      <c r="C15" s="19" t="s">
        <v>16</v>
      </c>
      <c r="D15" s="36">
        <v>687</v>
      </c>
      <c r="E15" s="20">
        <v>41071</v>
      </c>
      <c r="F15" s="21">
        <v>44105</v>
      </c>
      <c r="G15" s="31">
        <v>5760</v>
      </c>
      <c r="H15" s="22">
        <f t="shared" si="0"/>
        <v>8.3842794759825328</v>
      </c>
      <c r="I15" s="18" t="s">
        <v>115</v>
      </c>
      <c r="J15" s="40">
        <v>9.5</v>
      </c>
      <c r="K15" s="41">
        <f t="shared" si="1"/>
        <v>6526.5</v>
      </c>
      <c r="L15" s="23"/>
      <c r="M15" s="24"/>
    </row>
    <row r="16" spans="1:13" x14ac:dyDescent="0.25">
      <c r="A16" s="18" t="s">
        <v>20</v>
      </c>
      <c r="B16" s="18" t="s">
        <v>135</v>
      </c>
      <c r="C16" s="50" t="s">
        <v>16</v>
      </c>
      <c r="D16" s="51">
        <v>1350</v>
      </c>
      <c r="E16" s="52">
        <v>37530</v>
      </c>
      <c r="F16" s="53">
        <v>44105</v>
      </c>
      <c r="G16" s="31">
        <v>6795.72</v>
      </c>
      <c r="H16" s="22">
        <f t="shared" si="0"/>
        <v>5.0338666666666665</v>
      </c>
      <c r="I16" s="54" t="s">
        <v>115</v>
      </c>
      <c r="J16" s="55">
        <v>9.5</v>
      </c>
      <c r="K16" s="56">
        <f t="shared" si="1"/>
        <v>12825</v>
      </c>
      <c r="L16" s="57"/>
      <c r="M16" s="24"/>
    </row>
    <row r="17" spans="1:13" x14ac:dyDescent="0.25">
      <c r="A17" s="18" t="s">
        <v>21</v>
      </c>
      <c r="B17" s="18" t="s">
        <v>135</v>
      </c>
      <c r="C17" s="50" t="s">
        <v>16</v>
      </c>
      <c r="D17" s="51">
        <v>1086</v>
      </c>
      <c r="E17" s="52">
        <v>37926</v>
      </c>
      <c r="F17" s="53">
        <v>44105</v>
      </c>
      <c r="G17" s="31">
        <v>6999.96</v>
      </c>
      <c r="H17" s="22">
        <f t="shared" si="0"/>
        <v>6.4456353591160225</v>
      </c>
      <c r="I17" s="54" t="s">
        <v>115</v>
      </c>
      <c r="J17" s="55">
        <v>9.5</v>
      </c>
      <c r="K17" s="56">
        <f t="shared" si="1"/>
        <v>10317</v>
      </c>
      <c r="L17" s="57"/>
      <c r="M17" s="24"/>
    </row>
    <row r="18" spans="1:13" x14ac:dyDescent="0.25">
      <c r="A18" s="18" t="s">
        <v>22</v>
      </c>
      <c r="B18" s="18" t="s">
        <v>135</v>
      </c>
      <c r="C18" s="50" t="s">
        <v>16</v>
      </c>
      <c r="D18" s="51">
        <v>501</v>
      </c>
      <c r="E18" s="52"/>
      <c r="F18" s="52">
        <v>44082</v>
      </c>
      <c r="G18" s="31">
        <v>5040</v>
      </c>
      <c r="H18" s="22">
        <f t="shared" si="0"/>
        <v>10.059880239520957</v>
      </c>
      <c r="I18" s="54"/>
      <c r="J18" s="55">
        <v>9.5</v>
      </c>
      <c r="K18" s="56">
        <f t="shared" si="1"/>
        <v>4759.5</v>
      </c>
      <c r="L18" s="58"/>
      <c r="M18" s="24"/>
    </row>
    <row r="19" spans="1:13" x14ac:dyDescent="0.25">
      <c r="A19" s="18" t="s">
        <v>23</v>
      </c>
      <c r="B19" s="18" t="s">
        <v>135</v>
      </c>
      <c r="C19" s="50" t="s">
        <v>6</v>
      </c>
      <c r="D19" s="51">
        <v>424</v>
      </c>
      <c r="E19" s="52"/>
      <c r="F19" s="53"/>
      <c r="G19" s="31"/>
      <c r="H19" s="22"/>
      <c r="I19" s="54"/>
      <c r="J19" s="55">
        <v>9.5</v>
      </c>
      <c r="K19" s="56">
        <f t="shared" si="1"/>
        <v>4028</v>
      </c>
      <c r="L19" s="57"/>
      <c r="M19" s="24"/>
    </row>
    <row r="20" spans="1:13" x14ac:dyDescent="0.25">
      <c r="A20" s="18" t="s">
        <v>24</v>
      </c>
      <c r="B20" s="18" t="s">
        <v>135</v>
      </c>
      <c r="C20" s="50" t="s">
        <v>25</v>
      </c>
      <c r="D20" s="51">
        <v>398</v>
      </c>
      <c r="E20" s="52">
        <v>44531</v>
      </c>
      <c r="F20" s="53">
        <v>44531</v>
      </c>
      <c r="G20" s="31">
        <v>3888</v>
      </c>
      <c r="H20" s="22">
        <f t="shared" ref="H20:H28" si="2">G20/D20</f>
        <v>9.7688442211055282</v>
      </c>
      <c r="I20" s="54" t="s">
        <v>115</v>
      </c>
      <c r="J20" s="55">
        <v>9.77</v>
      </c>
      <c r="K20" s="56">
        <f t="shared" si="1"/>
        <v>3888.46</v>
      </c>
      <c r="L20" s="57"/>
      <c r="M20" s="32" t="s">
        <v>157</v>
      </c>
    </row>
    <row r="21" spans="1:13" x14ac:dyDescent="0.25">
      <c r="A21" s="18" t="s">
        <v>26</v>
      </c>
      <c r="B21" s="18" t="s">
        <v>135</v>
      </c>
      <c r="C21" s="50" t="s">
        <v>27</v>
      </c>
      <c r="D21" s="51">
        <v>415</v>
      </c>
      <c r="E21" s="52" t="s">
        <v>139</v>
      </c>
      <c r="F21" s="53">
        <v>44105</v>
      </c>
      <c r="G21" s="31">
        <v>3888</v>
      </c>
      <c r="H21" s="22">
        <f t="shared" si="2"/>
        <v>9.3686746987951803</v>
      </c>
      <c r="I21" s="54" t="s">
        <v>115</v>
      </c>
      <c r="J21" s="55">
        <v>9.5</v>
      </c>
      <c r="K21" s="56">
        <f t="shared" si="1"/>
        <v>3942.5</v>
      </c>
      <c r="L21" s="57"/>
      <c r="M21" s="32" t="s">
        <v>157</v>
      </c>
    </row>
    <row r="22" spans="1:13" x14ac:dyDescent="0.25">
      <c r="A22" s="18" t="s">
        <v>28</v>
      </c>
      <c r="B22" s="18" t="s">
        <v>135</v>
      </c>
      <c r="C22" s="50" t="s">
        <v>6</v>
      </c>
      <c r="D22" s="51">
        <v>410</v>
      </c>
      <c r="E22" s="52"/>
      <c r="F22" s="54"/>
      <c r="G22" s="31"/>
      <c r="H22" s="22">
        <f t="shared" si="2"/>
        <v>0</v>
      </c>
      <c r="I22" s="54"/>
      <c r="J22" s="55">
        <v>9.5</v>
      </c>
      <c r="K22" s="56">
        <f t="shared" si="1"/>
        <v>3895</v>
      </c>
      <c r="L22" s="58" t="s">
        <v>170</v>
      </c>
      <c r="M22" s="24"/>
    </row>
    <row r="23" spans="1:13" x14ac:dyDescent="0.25">
      <c r="A23" s="18" t="s">
        <v>29</v>
      </c>
      <c r="B23" s="18" t="s">
        <v>135</v>
      </c>
      <c r="C23" s="50" t="s">
        <v>16</v>
      </c>
      <c r="D23" s="51">
        <v>159</v>
      </c>
      <c r="E23" s="52">
        <v>34881</v>
      </c>
      <c r="F23" s="53">
        <v>44105</v>
      </c>
      <c r="G23" s="31">
        <v>842.4</v>
      </c>
      <c r="H23" s="22">
        <f t="shared" si="2"/>
        <v>5.2981132075471695</v>
      </c>
      <c r="I23" s="54" t="s">
        <v>115</v>
      </c>
      <c r="J23" s="55">
        <v>9.5</v>
      </c>
      <c r="K23" s="56">
        <f t="shared" si="1"/>
        <v>1510.5</v>
      </c>
      <c r="L23" s="57"/>
      <c r="M23" s="24"/>
    </row>
    <row r="24" spans="1:13" ht="30" x14ac:dyDescent="0.25">
      <c r="A24" s="18" t="s">
        <v>30</v>
      </c>
      <c r="B24" s="18" t="s">
        <v>135</v>
      </c>
      <c r="C24" s="50" t="s">
        <v>25</v>
      </c>
      <c r="D24" s="51">
        <v>133</v>
      </c>
      <c r="E24" s="52">
        <v>45627</v>
      </c>
      <c r="F24" s="53">
        <v>45627</v>
      </c>
      <c r="G24" s="31">
        <v>1330</v>
      </c>
      <c r="H24" s="22">
        <f t="shared" si="2"/>
        <v>10</v>
      </c>
      <c r="I24" s="54" t="s">
        <v>115</v>
      </c>
      <c r="J24" s="55">
        <v>10</v>
      </c>
      <c r="K24" s="56">
        <f t="shared" si="1"/>
        <v>1330</v>
      </c>
      <c r="L24" s="57"/>
      <c r="M24" s="33" t="s">
        <v>166</v>
      </c>
    </row>
    <row r="25" spans="1:13" x14ac:dyDescent="0.25">
      <c r="A25" s="18" t="s">
        <v>31</v>
      </c>
      <c r="B25" s="18" t="s">
        <v>135</v>
      </c>
      <c r="C25" s="50" t="s">
        <v>32</v>
      </c>
      <c r="D25" s="51">
        <v>430</v>
      </c>
      <c r="E25" s="52" t="s">
        <v>139</v>
      </c>
      <c r="F25" s="53">
        <v>45474</v>
      </c>
      <c r="G25" s="31">
        <v>3300</v>
      </c>
      <c r="H25" s="22">
        <f t="shared" si="2"/>
        <v>7.6744186046511631</v>
      </c>
      <c r="I25" s="54" t="s">
        <v>115</v>
      </c>
      <c r="J25" s="55">
        <v>9.5</v>
      </c>
      <c r="K25" s="56">
        <f t="shared" si="1"/>
        <v>4085</v>
      </c>
      <c r="L25" s="57"/>
      <c r="M25" s="29" t="s">
        <v>184</v>
      </c>
    </row>
    <row r="26" spans="1:13" x14ac:dyDescent="0.25">
      <c r="A26" s="18" t="s">
        <v>33</v>
      </c>
      <c r="B26" s="18" t="s">
        <v>135</v>
      </c>
      <c r="C26" s="50"/>
      <c r="D26" s="51">
        <v>499</v>
      </c>
      <c r="E26" s="52"/>
      <c r="F26" s="53"/>
      <c r="G26" s="31">
        <v>0</v>
      </c>
      <c r="H26" s="22">
        <f t="shared" si="2"/>
        <v>0</v>
      </c>
      <c r="I26" s="54" t="s">
        <v>115</v>
      </c>
      <c r="J26" s="55">
        <v>9.5</v>
      </c>
      <c r="K26" s="56">
        <f t="shared" si="1"/>
        <v>4740.5</v>
      </c>
      <c r="L26" s="57"/>
      <c r="M26" s="32" t="s">
        <v>157</v>
      </c>
    </row>
    <row r="27" spans="1:13" x14ac:dyDescent="0.25">
      <c r="A27" s="18" t="s">
        <v>34</v>
      </c>
      <c r="B27" s="18" t="s">
        <v>135</v>
      </c>
      <c r="C27" s="50"/>
      <c r="D27" s="51">
        <v>380</v>
      </c>
      <c r="E27" s="52"/>
      <c r="F27" s="53"/>
      <c r="G27" s="31">
        <v>0</v>
      </c>
      <c r="H27" s="22">
        <f t="shared" si="2"/>
        <v>0</v>
      </c>
      <c r="I27" s="54" t="s">
        <v>115</v>
      </c>
      <c r="J27" s="55">
        <v>9.5500000000000007</v>
      </c>
      <c r="K27" s="56">
        <f t="shared" si="1"/>
        <v>3629.0000000000005</v>
      </c>
      <c r="L27" s="57"/>
      <c r="M27" s="32" t="s">
        <v>158</v>
      </c>
    </row>
    <row r="28" spans="1:13" x14ac:dyDescent="0.25">
      <c r="A28" s="18" t="s">
        <v>35</v>
      </c>
      <c r="B28" s="18" t="s">
        <v>135</v>
      </c>
      <c r="C28" s="50" t="s">
        <v>16</v>
      </c>
      <c r="D28" s="51">
        <v>400</v>
      </c>
      <c r="E28" s="52">
        <v>41730</v>
      </c>
      <c r="F28" s="53">
        <v>44105</v>
      </c>
      <c r="G28" s="31">
        <v>2880</v>
      </c>
      <c r="H28" s="22">
        <f t="shared" si="2"/>
        <v>7.2</v>
      </c>
      <c r="I28" s="54" t="s">
        <v>115</v>
      </c>
      <c r="J28" s="55">
        <v>9.5</v>
      </c>
      <c r="K28" s="56">
        <f t="shared" si="1"/>
        <v>3800</v>
      </c>
      <c r="L28" s="57"/>
      <c r="M28" s="24"/>
    </row>
    <row r="29" spans="1:13" x14ac:dyDescent="0.25">
      <c r="A29" s="18" t="s">
        <v>36</v>
      </c>
      <c r="B29" s="18" t="s">
        <v>135</v>
      </c>
      <c r="C29" s="50" t="s">
        <v>6</v>
      </c>
      <c r="D29" s="51">
        <v>588</v>
      </c>
      <c r="E29" s="52"/>
      <c r="F29" s="53"/>
      <c r="G29" s="31"/>
      <c r="H29" s="31"/>
      <c r="I29" s="54"/>
      <c r="J29" s="55">
        <v>9.5</v>
      </c>
      <c r="K29" s="56">
        <f t="shared" si="1"/>
        <v>5586</v>
      </c>
      <c r="L29" s="58" t="s">
        <v>170</v>
      </c>
      <c r="M29" s="24"/>
    </row>
    <row r="30" spans="1:13" x14ac:dyDescent="0.25">
      <c r="A30" s="18" t="s">
        <v>37</v>
      </c>
      <c r="B30" s="18" t="s">
        <v>135</v>
      </c>
      <c r="C30" s="50" t="s">
        <v>38</v>
      </c>
      <c r="D30" s="51">
        <v>356</v>
      </c>
      <c r="E30" s="52" t="s">
        <v>139</v>
      </c>
      <c r="F30" s="53">
        <v>44105</v>
      </c>
      <c r="G30" s="31">
        <v>4200</v>
      </c>
      <c r="H30" s="22">
        <f t="shared" ref="H30:H36" si="3">G30/D30</f>
        <v>11.797752808988765</v>
      </c>
      <c r="I30" s="54" t="s">
        <v>115</v>
      </c>
      <c r="J30" s="55">
        <v>11.8</v>
      </c>
      <c r="K30" s="56">
        <f t="shared" si="1"/>
        <v>4200.8</v>
      </c>
      <c r="L30" s="59"/>
      <c r="M30" s="24"/>
    </row>
    <row r="31" spans="1:13" x14ac:dyDescent="0.25">
      <c r="A31" s="18" t="s">
        <v>39</v>
      </c>
      <c r="B31" s="18" t="s">
        <v>135</v>
      </c>
      <c r="C31" s="50" t="s">
        <v>40</v>
      </c>
      <c r="D31" s="51">
        <v>380</v>
      </c>
      <c r="E31" s="52">
        <v>40351</v>
      </c>
      <c r="F31" s="53">
        <v>44105</v>
      </c>
      <c r="G31" s="31">
        <v>2895</v>
      </c>
      <c r="H31" s="22">
        <f t="shared" si="3"/>
        <v>7.6184210526315788</v>
      </c>
      <c r="I31" s="54" t="s">
        <v>115</v>
      </c>
      <c r="J31" s="55">
        <v>9.5</v>
      </c>
      <c r="K31" s="56">
        <f t="shared" si="1"/>
        <v>3610</v>
      </c>
      <c r="L31" s="57"/>
      <c r="M31" s="32" t="s">
        <v>142</v>
      </c>
    </row>
    <row r="32" spans="1:13" x14ac:dyDescent="0.25">
      <c r="A32" s="18" t="s">
        <v>41</v>
      </c>
      <c r="B32" s="18" t="s">
        <v>135</v>
      </c>
      <c r="C32" s="50" t="s">
        <v>42</v>
      </c>
      <c r="D32" s="51">
        <v>454</v>
      </c>
      <c r="E32" s="52">
        <v>39692</v>
      </c>
      <c r="F32" s="53">
        <v>44105</v>
      </c>
      <c r="G32" s="31">
        <v>3891.89</v>
      </c>
      <c r="H32" s="22">
        <f t="shared" si="3"/>
        <v>8.5724449339207052</v>
      </c>
      <c r="I32" s="54" t="s">
        <v>115</v>
      </c>
      <c r="J32" s="55">
        <v>9.5</v>
      </c>
      <c r="K32" s="56">
        <f t="shared" si="1"/>
        <v>4313</v>
      </c>
      <c r="L32" s="57"/>
      <c r="M32" s="32" t="s">
        <v>159</v>
      </c>
    </row>
    <row r="33" spans="1:13" x14ac:dyDescent="0.25">
      <c r="A33" s="18" t="s">
        <v>43</v>
      </c>
      <c r="B33" s="18" t="s">
        <v>135</v>
      </c>
      <c r="C33" s="50" t="s">
        <v>185</v>
      </c>
      <c r="D33" s="51">
        <v>474</v>
      </c>
      <c r="E33" s="52"/>
      <c r="F33" s="53">
        <v>45488</v>
      </c>
      <c r="G33" s="31">
        <v>4332</v>
      </c>
      <c r="H33" s="45">
        <f t="shared" si="3"/>
        <v>9.1392405063291147</v>
      </c>
      <c r="I33" s="54"/>
      <c r="J33" s="55">
        <v>9.5</v>
      </c>
      <c r="K33" s="56">
        <f t="shared" si="1"/>
        <v>4503</v>
      </c>
      <c r="L33" s="58"/>
      <c r="M33" s="24"/>
    </row>
    <row r="34" spans="1:13" x14ac:dyDescent="0.25">
      <c r="A34" s="18" t="s">
        <v>44</v>
      </c>
      <c r="B34" s="18" t="s">
        <v>135</v>
      </c>
      <c r="C34" s="50" t="s">
        <v>172</v>
      </c>
      <c r="D34" s="51">
        <v>247</v>
      </c>
      <c r="E34" s="52" t="s">
        <v>139</v>
      </c>
      <c r="F34" s="53">
        <v>44105</v>
      </c>
      <c r="G34" s="31">
        <v>2592</v>
      </c>
      <c r="H34" s="22">
        <f t="shared" si="3"/>
        <v>10.493927125506072</v>
      </c>
      <c r="I34" s="54" t="s">
        <v>115</v>
      </c>
      <c r="J34" s="55">
        <v>10.49</v>
      </c>
      <c r="K34" s="56">
        <f t="shared" si="1"/>
        <v>2591.0300000000002</v>
      </c>
      <c r="L34" s="58"/>
      <c r="M34" s="29" t="s">
        <v>143</v>
      </c>
    </row>
    <row r="35" spans="1:13" x14ac:dyDescent="0.25">
      <c r="A35" s="18" t="s">
        <v>45</v>
      </c>
      <c r="B35" s="18" t="s">
        <v>135</v>
      </c>
      <c r="C35" s="50" t="s">
        <v>185</v>
      </c>
      <c r="D35" s="51">
        <v>435</v>
      </c>
      <c r="E35" s="52"/>
      <c r="F35" s="53">
        <v>45488</v>
      </c>
      <c r="G35" s="31">
        <v>4068</v>
      </c>
      <c r="H35" s="45">
        <f t="shared" si="3"/>
        <v>9.3517241379310345</v>
      </c>
      <c r="I35" s="54"/>
      <c r="J35" s="55">
        <v>9.5</v>
      </c>
      <c r="K35" s="56">
        <f t="shared" si="1"/>
        <v>4132.5</v>
      </c>
      <c r="L35" s="58" t="s">
        <v>171</v>
      </c>
      <c r="M35" s="24"/>
    </row>
    <row r="36" spans="1:13" x14ac:dyDescent="0.25">
      <c r="A36" s="18" t="s">
        <v>46</v>
      </c>
      <c r="B36" s="18" t="s">
        <v>135</v>
      </c>
      <c r="C36" s="50" t="s">
        <v>47</v>
      </c>
      <c r="D36" s="51">
        <v>454</v>
      </c>
      <c r="E36" s="52">
        <v>41456</v>
      </c>
      <c r="F36" s="53">
        <v>44105</v>
      </c>
      <c r="G36" s="31">
        <v>3412.5</v>
      </c>
      <c r="H36" s="22">
        <f t="shared" si="3"/>
        <v>7.5165198237885464</v>
      </c>
      <c r="I36" s="54" t="s">
        <v>115</v>
      </c>
      <c r="J36" s="55">
        <v>9.5</v>
      </c>
      <c r="K36" s="56">
        <f t="shared" si="1"/>
        <v>4313</v>
      </c>
      <c r="L36" s="57"/>
      <c r="M36" s="32" t="s">
        <v>143</v>
      </c>
    </row>
    <row r="37" spans="1:13" x14ac:dyDescent="0.25">
      <c r="A37" s="18" t="s">
        <v>48</v>
      </c>
      <c r="B37" s="18" t="s">
        <v>135</v>
      </c>
      <c r="C37" s="50" t="s">
        <v>6</v>
      </c>
      <c r="D37" s="51">
        <v>336</v>
      </c>
      <c r="E37" s="52"/>
      <c r="F37" s="53"/>
      <c r="G37" s="31"/>
      <c r="H37" s="22"/>
      <c r="I37" s="54"/>
      <c r="J37" s="55">
        <v>9.5</v>
      </c>
      <c r="K37" s="56">
        <f t="shared" si="1"/>
        <v>3192</v>
      </c>
      <c r="L37" s="58" t="s">
        <v>170</v>
      </c>
      <c r="M37" s="32"/>
    </row>
    <row r="38" spans="1:13" x14ac:dyDescent="0.25">
      <c r="A38" s="18" t="s">
        <v>49</v>
      </c>
      <c r="B38" s="18" t="s">
        <v>135</v>
      </c>
      <c r="C38" s="50" t="s">
        <v>6</v>
      </c>
      <c r="D38" s="51">
        <v>405</v>
      </c>
      <c r="E38" s="52"/>
      <c r="F38" s="53"/>
      <c r="G38" s="31"/>
      <c r="H38" s="31"/>
      <c r="I38" s="54"/>
      <c r="J38" s="55">
        <v>9.5</v>
      </c>
      <c r="K38" s="56">
        <f t="shared" si="1"/>
        <v>3847.5</v>
      </c>
      <c r="L38" s="58" t="s">
        <v>170</v>
      </c>
      <c r="M38" s="24"/>
    </row>
    <row r="39" spans="1:13" x14ac:dyDescent="0.25">
      <c r="A39" s="18" t="s">
        <v>50</v>
      </c>
      <c r="B39" s="18" t="s">
        <v>135</v>
      </c>
      <c r="C39" s="50" t="s">
        <v>25</v>
      </c>
      <c r="D39" s="51">
        <v>354</v>
      </c>
      <c r="E39" s="52"/>
      <c r="F39" s="53">
        <v>45627</v>
      </c>
      <c r="G39" s="31">
        <v>3540</v>
      </c>
      <c r="H39" s="22">
        <f t="shared" ref="H39" si="4">G39/D39</f>
        <v>10</v>
      </c>
      <c r="I39" s="54"/>
      <c r="J39" s="55">
        <v>10</v>
      </c>
      <c r="K39" s="56">
        <f t="shared" si="1"/>
        <v>3540</v>
      </c>
      <c r="L39" s="58"/>
      <c r="M39" s="24"/>
    </row>
    <row r="40" spans="1:13" x14ac:dyDescent="0.25">
      <c r="A40" s="18" t="s">
        <v>51</v>
      </c>
      <c r="B40" s="18" t="s">
        <v>135</v>
      </c>
      <c r="C40" s="50" t="s">
        <v>52</v>
      </c>
      <c r="D40" s="51">
        <v>536</v>
      </c>
      <c r="E40" s="52">
        <v>38443</v>
      </c>
      <c r="F40" s="53">
        <v>44105</v>
      </c>
      <c r="G40" s="31">
        <v>4152</v>
      </c>
      <c r="H40" s="22">
        <f t="shared" ref="H40:H57" si="5">G40/D40</f>
        <v>7.7462686567164178</v>
      </c>
      <c r="I40" s="54" t="s">
        <v>115</v>
      </c>
      <c r="J40" s="55">
        <v>9.5</v>
      </c>
      <c r="K40" s="56">
        <f t="shared" si="1"/>
        <v>5092</v>
      </c>
      <c r="L40" s="57"/>
      <c r="M40" s="24"/>
    </row>
    <row r="41" spans="1:13" x14ac:dyDescent="0.25">
      <c r="A41" s="18" t="s">
        <v>53</v>
      </c>
      <c r="B41" s="18" t="s">
        <v>135</v>
      </c>
      <c r="C41" s="50" t="s">
        <v>54</v>
      </c>
      <c r="D41" s="51">
        <v>536</v>
      </c>
      <c r="E41" s="52">
        <v>39387</v>
      </c>
      <c r="F41" s="53">
        <v>44105</v>
      </c>
      <c r="G41" s="31">
        <v>4982.34</v>
      </c>
      <c r="H41" s="22">
        <f t="shared" si="5"/>
        <v>9.2954104477611939</v>
      </c>
      <c r="I41" s="54" t="s">
        <v>115</v>
      </c>
      <c r="J41" s="55">
        <v>9.5</v>
      </c>
      <c r="K41" s="56">
        <f t="shared" si="1"/>
        <v>5092</v>
      </c>
      <c r="L41" s="57"/>
      <c r="M41" s="32" t="s">
        <v>144</v>
      </c>
    </row>
    <row r="42" spans="1:13" x14ac:dyDescent="0.25">
      <c r="A42" s="18" t="s">
        <v>55</v>
      </c>
      <c r="B42" s="18" t="s">
        <v>135</v>
      </c>
      <c r="C42" s="50"/>
      <c r="D42" s="51">
        <v>858</v>
      </c>
      <c r="E42" s="52"/>
      <c r="F42" s="53"/>
      <c r="G42" s="31">
        <v>0</v>
      </c>
      <c r="H42" s="22">
        <f t="shared" si="5"/>
        <v>0</v>
      </c>
      <c r="I42" s="54" t="s">
        <v>115</v>
      </c>
      <c r="J42" s="55">
        <v>9.5</v>
      </c>
      <c r="K42" s="56">
        <f t="shared" si="1"/>
        <v>8151</v>
      </c>
      <c r="L42" s="57"/>
      <c r="M42" s="32" t="s">
        <v>145</v>
      </c>
    </row>
    <row r="43" spans="1:13" x14ac:dyDescent="0.25">
      <c r="A43" s="18" t="s">
        <v>56</v>
      </c>
      <c r="B43" s="18" t="s">
        <v>135</v>
      </c>
      <c r="C43" s="50" t="s">
        <v>57</v>
      </c>
      <c r="D43" s="51">
        <v>1896</v>
      </c>
      <c r="E43" s="52" t="s">
        <v>139</v>
      </c>
      <c r="F43" s="53">
        <v>44105</v>
      </c>
      <c r="G43" s="31">
        <v>12600</v>
      </c>
      <c r="H43" s="22">
        <f t="shared" si="5"/>
        <v>6.6455696202531644</v>
      </c>
      <c r="I43" s="54" t="s">
        <v>115</v>
      </c>
      <c r="J43" s="55">
        <v>9.5</v>
      </c>
      <c r="K43" s="56">
        <f t="shared" si="1"/>
        <v>18012</v>
      </c>
      <c r="L43" s="57"/>
      <c r="M43" s="32" t="s">
        <v>146</v>
      </c>
    </row>
    <row r="44" spans="1:13" x14ac:dyDescent="0.25">
      <c r="A44" s="18" t="s">
        <v>58</v>
      </c>
      <c r="B44" s="18" t="s">
        <v>135</v>
      </c>
      <c r="C44" s="50" t="s">
        <v>59</v>
      </c>
      <c r="D44" s="51">
        <v>1899</v>
      </c>
      <c r="E44" s="52" t="s">
        <v>139</v>
      </c>
      <c r="F44" s="53">
        <v>44105</v>
      </c>
      <c r="G44" s="31">
        <v>17288</v>
      </c>
      <c r="H44" s="22">
        <f t="shared" si="5"/>
        <v>9.1037388098999479</v>
      </c>
      <c r="I44" s="54" t="s">
        <v>115</v>
      </c>
      <c r="J44" s="55">
        <v>9.5</v>
      </c>
      <c r="K44" s="56">
        <f t="shared" si="1"/>
        <v>18040.5</v>
      </c>
      <c r="L44" s="57"/>
      <c r="M44" s="32" t="s">
        <v>147</v>
      </c>
    </row>
    <row r="45" spans="1:13" x14ac:dyDescent="0.25">
      <c r="A45" s="18" t="s">
        <v>60</v>
      </c>
      <c r="B45" s="18" t="s">
        <v>135</v>
      </c>
      <c r="C45" s="50" t="s">
        <v>52</v>
      </c>
      <c r="D45" s="51">
        <v>1023</v>
      </c>
      <c r="E45" s="52">
        <v>38443</v>
      </c>
      <c r="F45" s="53">
        <v>44105</v>
      </c>
      <c r="G45" s="31">
        <v>7920</v>
      </c>
      <c r="H45" s="22">
        <f t="shared" si="5"/>
        <v>7.741935483870968</v>
      </c>
      <c r="I45" s="54" t="s">
        <v>115</v>
      </c>
      <c r="J45" s="55">
        <v>9.5</v>
      </c>
      <c r="K45" s="56">
        <f t="shared" si="1"/>
        <v>9718.5</v>
      </c>
      <c r="L45" s="57"/>
      <c r="M45" s="24"/>
    </row>
    <row r="46" spans="1:13" x14ac:dyDescent="0.25">
      <c r="A46" s="18" t="s">
        <v>61</v>
      </c>
      <c r="B46" s="18" t="s">
        <v>135</v>
      </c>
      <c r="C46" s="50" t="s">
        <v>52</v>
      </c>
      <c r="D46" s="51">
        <v>985</v>
      </c>
      <c r="E46" s="52">
        <v>38443</v>
      </c>
      <c r="F46" s="53">
        <v>44105</v>
      </c>
      <c r="G46" s="31">
        <v>8292</v>
      </c>
      <c r="H46" s="22">
        <f t="shared" si="5"/>
        <v>8.4182741116751263</v>
      </c>
      <c r="I46" s="54" t="s">
        <v>115</v>
      </c>
      <c r="J46" s="55">
        <v>9.5</v>
      </c>
      <c r="K46" s="56">
        <f t="shared" si="1"/>
        <v>9357.5</v>
      </c>
      <c r="L46" s="57"/>
      <c r="M46" s="24"/>
    </row>
    <row r="47" spans="1:13" x14ac:dyDescent="0.25">
      <c r="A47" s="18" t="s">
        <v>62</v>
      </c>
      <c r="B47" s="18" t="s">
        <v>135</v>
      </c>
      <c r="C47" s="50" t="s">
        <v>52</v>
      </c>
      <c r="D47" s="51">
        <v>1101</v>
      </c>
      <c r="E47" s="52" t="s">
        <v>139</v>
      </c>
      <c r="F47" s="53">
        <v>44105</v>
      </c>
      <c r="G47" s="31">
        <v>8352</v>
      </c>
      <c r="H47" s="22">
        <f t="shared" si="5"/>
        <v>7.5858310626702998</v>
      </c>
      <c r="I47" s="54" t="s">
        <v>115</v>
      </c>
      <c r="J47" s="55">
        <v>9.5</v>
      </c>
      <c r="K47" s="56">
        <f t="shared" si="1"/>
        <v>10459.5</v>
      </c>
      <c r="L47" s="57"/>
      <c r="M47" s="24"/>
    </row>
    <row r="48" spans="1:13" x14ac:dyDescent="0.25">
      <c r="A48" s="18" t="s">
        <v>63</v>
      </c>
      <c r="B48" s="18" t="s">
        <v>135</v>
      </c>
      <c r="C48" s="50" t="s">
        <v>52</v>
      </c>
      <c r="D48" s="51">
        <v>1091</v>
      </c>
      <c r="E48" s="52" t="s">
        <v>139</v>
      </c>
      <c r="F48" s="53">
        <v>44105</v>
      </c>
      <c r="G48" s="31">
        <v>10440</v>
      </c>
      <c r="H48" s="22">
        <f t="shared" si="5"/>
        <v>9.5692025664527964</v>
      </c>
      <c r="I48" s="54" t="s">
        <v>115</v>
      </c>
      <c r="J48" s="55">
        <v>9.57</v>
      </c>
      <c r="K48" s="56">
        <f t="shared" si="1"/>
        <v>10440.870000000001</v>
      </c>
      <c r="L48" s="57"/>
      <c r="M48" s="24"/>
    </row>
    <row r="49" spans="1:13" x14ac:dyDescent="0.25">
      <c r="A49" s="18" t="s">
        <v>64</v>
      </c>
      <c r="B49" s="18" t="s">
        <v>135</v>
      </c>
      <c r="C49" s="50" t="s">
        <v>52</v>
      </c>
      <c r="D49" s="51">
        <v>1129</v>
      </c>
      <c r="E49" s="52" t="s">
        <v>139</v>
      </c>
      <c r="F49" s="53">
        <v>44105</v>
      </c>
      <c r="G49" s="31">
        <v>8712</v>
      </c>
      <c r="H49" s="22">
        <f t="shared" si="5"/>
        <v>7.7165633303808683</v>
      </c>
      <c r="I49" s="54" t="s">
        <v>115</v>
      </c>
      <c r="J49" s="55">
        <v>9.5</v>
      </c>
      <c r="K49" s="56">
        <f t="shared" si="1"/>
        <v>10725.5</v>
      </c>
      <c r="L49" s="57"/>
      <c r="M49" s="24"/>
    </row>
    <row r="50" spans="1:13" x14ac:dyDescent="0.25">
      <c r="A50" s="18" t="s">
        <v>65</v>
      </c>
      <c r="B50" s="18" t="s">
        <v>135</v>
      </c>
      <c r="C50" s="50" t="s">
        <v>52</v>
      </c>
      <c r="D50" s="51">
        <v>1045</v>
      </c>
      <c r="E50" s="52">
        <v>44562</v>
      </c>
      <c r="F50" s="53">
        <v>44562</v>
      </c>
      <c r="G50" s="31">
        <v>9072</v>
      </c>
      <c r="H50" s="22">
        <f t="shared" si="5"/>
        <v>8.6813397129186605</v>
      </c>
      <c r="I50" s="54" t="s">
        <v>115</v>
      </c>
      <c r="J50" s="55">
        <v>9.5</v>
      </c>
      <c r="K50" s="56">
        <f t="shared" si="1"/>
        <v>9927.5</v>
      </c>
      <c r="L50" s="57"/>
      <c r="M50" s="24"/>
    </row>
    <row r="51" spans="1:13" x14ac:dyDescent="0.25">
      <c r="A51" s="18" t="s">
        <v>66</v>
      </c>
      <c r="B51" s="18" t="s">
        <v>135</v>
      </c>
      <c r="C51" s="50" t="s">
        <v>57</v>
      </c>
      <c r="D51" s="51">
        <v>1130</v>
      </c>
      <c r="E51" s="52">
        <v>41659</v>
      </c>
      <c r="F51" s="53">
        <v>44105</v>
      </c>
      <c r="G51" s="31">
        <v>9266.4</v>
      </c>
      <c r="H51" s="22">
        <f t="shared" si="5"/>
        <v>8.200353982300884</v>
      </c>
      <c r="I51" s="54" t="s">
        <v>115</v>
      </c>
      <c r="J51" s="55">
        <v>9.5</v>
      </c>
      <c r="K51" s="56">
        <f t="shared" si="1"/>
        <v>10735</v>
      </c>
      <c r="L51" s="57"/>
      <c r="M51" s="32" t="s">
        <v>148</v>
      </c>
    </row>
    <row r="52" spans="1:13" x14ac:dyDescent="0.25">
      <c r="A52" s="18" t="s">
        <v>67</v>
      </c>
      <c r="B52" s="18" t="s">
        <v>135</v>
      </c>
      <c r="C52" s="50" t="s">
        <v>68</v>
      </c>
      <c r="D52" s="51">
        <v>382</v>
      </c>
      <c r="E52" s="52">
        <v>44743</v>
      </c>
      <c r="F52" s="53">
        <v>44743</v>
      </c>
      <c r="G52" s="31">
        <v>5400</v>
      </c>
      <c r="H52" s="22">
        <f t="shared" si="5"/>
        <v>14.136125654450261</v>
      </c>
      <c r="I52" s="54" t="s">
        <v>115</v>
      </c>
      <c r="J52" s="55">
        <v>14.14</v>
      </c>
      <c r="K52" s="56">
        <f t="shared" si="1"/>
        <v>5401.4800000000005</v>
      </c>
      <c r="L52" s="57"/>
      <c r="M52" s="24"/>
    </row>
    <row r="53" spans="1:13" x14ac:dyDescent="0.25">
      <c r="A53" s="18" t="s">
        <v>69</v>
      </c>
      <c r="B53" s="18" t="s">
        <v>135</v>
      </c>
      <c r="C53" s="50" t="s">
        <v>70</v>
      </c>
      <c r="D53" s="51">
        <v>571</v>
      </c>
      <c r="E53" s="52">
        <v>38626</v>
      </c>
      <c r="F53" s="53">
        <v>44105</v>
      </c>
      <c r="G53" s="27">
        <v>3248.29</v>
      </c>
      <c r="H53" s="22">
        <f t="shared" si="5"/>
        <v>5.6887740805604201</v>
      </c>
      <c r="I53" s="54" t="s">
        <v>115</v>
      </c>
      <c r="J53" s="55">
        <v>9.5</v>
      </c>
      <c r="K53" s="56">
        <f t="shared" si="1"/>
        <v>5424.5</v>
      </c>
      <c r="L53" s="57"/>
      <c r="M53" s="32" t="s">
        <v>149</v>
      </c>
    </row>
    <row r="54" spans="1:13" x14ac:dyDescent="0.25">
      <c r="A54" s="18" t="s">
        <v>71</v>
      </c>
      <c r="B54" s="18" t="s">
        <v>135</v>
      </c>
      <c r="C54" s="50" t="s">
        <v>72</v>
      </c>
      <c r="D54" s="51">
        <v>791</v>
      </c>
      <c r="E54" s="52" t="s">
        <v>139</v>
      </c>
      <c r="F54" s="53">
        <v>44105</v>
      </c>
      <c r="G54" s="27">
        <v>7646.4</v>
      </c>
      <c r="H54" s="22">
        <f t="shared" si="5"/>
        <v>9.666750948166877</v>
      </c>
      <c r="I54" s="54" t="s">
        <v>115</v>
      </c>
      <c r="J54" s="55">
        <v>9.5</v>
      </c>
      <c r="K54" s="56">
        <f t="shared" si="1"/>
        <v>7514.5</v>
      </c>
      <c r="L54" s="57"/>
      <c r="M54" s="32" t="s">
        <v>150</v>
      </c>
    </row>
    <row r="55" spans="1:13" x14ac:dyDescent="0.25">
      <c r="A55" s="18" t="s">
        <v>73</v>
      </c>
      <c r="B55" s="18" t="s">
        <v>135</v>
      </c>
      <c r="C55" s="50" t="s">
        <v>74</v>
      </c>
      <c r="D55" s="51">
        <v>2656</v>
      </c>
      <c r="E55" s="52" t="s">
        <v>139</v>
      </c>
      <c r="F55" s="53">
        <v>44105</v>
      </c>
      <c r="G55" s="27">
        <v>19432.5</v>
      </c>
      <c r="H55" s="22">
        <f t="shared" si="5"/>
        <v>7.3164533132530121</v>
      </c>
      <c r="I55" s="54" t="s">
        <v>115</v>
      </c>
      <c r="J55" s="55">
        <v>9.5</v>
      </c>
      <c r="K55" s="56">
        <f t="shared" si="1"/>
        <v>25232</v>
      </c>
      <c r="L55" s="57"/>
      <c r="M55" s="32" t="s">
        <v>151</v>
      </c>
    </row>
    <row r="56" spans="1:13" x14ac:dyDescent="0.25">
      <c r="A56" s="18" t="s">
        <v>75</v>
      </c>
      <c r="B56" s="18" t="s">
        <v>135</v>
      </c>
      <c r="C56" s="50" t="s">
        <v>76</v>
      </c>
      <c r="D56" s="51">
        <v>1471</v>
      </c>
      <c r="E56" s="52" t="s">
        <v>139</v>
      </c>
      <c r="F56" s="53">
        <v>44105</v>
      </c>
      <c r="G56" s="27">
        <v>7387.2</v>
      </c>
      <c r="H56" s="22">
        <f t="shared" si="5"/>
        <v>5.0218898708361657</v>
      </c>
      <c r="I56" s="54" t="s">
        <v>115</v>
      </c>
      <c r="J56" s="55">
        <v>9.5</v>
      </c>
      <c r="K56" s="56">
        <f t="shared" si="1"/>
        <v>13974.5</v>
      </c>
      <c r="L56" s="57"/>
      <c r="M56" s="32" t="s">
        <v>152</v>
      </c>
    </row>
    <row r="57" spans="1:13" x14ac:dyDescent="0.25">
      <c r="A57" s="18" t="s">
        <v>77</v>
      </c>
      <c r="B57" s="18" t="s">
        <v>135</v>
      </c>
      <c r="C57" s="50" t="s">
        <v>52</v>
      </c>
      <c r="D57" s="51">
        <v>331</v>
      </c>
      <c r="E57" s="52"/>
      <c r="F57" s="53">
        <v>45566</v>
      </c>
      <c r="G57" s="27">
        <v>3310</v>
      </c>
      <c r="H57" s="22">
        <f t="shared" si="5"/>
        <v>10</v>
      </c>
      <c r="I57" s="54"/>
      <c r="J57" s="55">
        <v>10</v>
      </c>
      <c r="K57" s="56">
        <f t="shared" si="1"/>
        <v>3310</v>
      </c>
      <c r="L57" s="58"/>
      <c r="M57" s="24"/>
    </row>
    <row r="58" spans="1:13" ht="30" x14ac:dyDescent="0.25">
      <c r="A58" s="18" t="s">
        <v>78</v>
      </c>
      <c r="B58" s="18" t="s">
        <v>135</v>
      </c>
      <c r="C58" s="50" t="s">
        <v>79</v>
      </c>
      <c r="D58" s="51">
        <v>3007</v>
      </c>
      <c r="E58" s="52">
        <v>41275</v>
      </c>
      <c r="F58" s="53">
        <v>41275</v>
      </c>
      <c r="G58" s="27"/>
      <c r="H58" s="27"/>
      <c r="I58" s="54" t="s">
        <v>115</v>
      </c>
      <c r="J58" s="55"/>
      <c r="K58" s="56"/>
      <c r="L58" s="57" t="s">
        <v>180</v>
      </c>
      <c r="M58" s="24"/>
    </row>
    <row r="59" spans="1:13" ht="30" x14ac:dyDescent="0.25">
      <c r="A59" s="18" t="s">
        <v>80</v>
      </c>
      <c r="B59" s="18" t="s">
        <v>135</v>
      </c>
      <c r="C59" s="50" t="s">
        <v>81</v>
      </c>
      <c r="D59" s="51">
        <v>3007</v>
      </c>
      <c r="E59" s="52">
        <v>41275</v>
      </c>
      <c r="F59" s="53">
        <v>41275</v>
      </c>
      <c r="G59" s="27"/>
      <c r="H59" s="27"/>
      <c r="I59" s="54" t="s">
        <v>115</v>
      </c>
      <c r="J59" s="55"/>
      <c r="K59" s="56"/>
      <c r="L59" s="57" t="s">
        <v>181</v>
      </c>
      <c r="M59" s="24"/>
    </row>
    <row r="60" spans="1:13" x14ac:dyDescent="0.25">
      <c r="A60" s="18" t="s">
        <v>82</v>
      </c>
      <c r="B60" s="18" t="s">
        <v>135</v>
      </c>
      <c r="C60" s="50" t="s">
        <v>83</v>
      </c>
      <c r="D60" s="51">
        <v>3282</v>
      </c>
      <c r="E60" s="52" t="s">
        <v>139</v>
      </c>
      <c r="F60" s="53">
        <v>44105</v>
      </c>
      <c r="G60" s="27">
        <v>23328</v>
      </c>
      <c r="H60" s="22">
        <f>G60/D60</f>
        <v>7.1078610603290677</v>
      </c>
      <c r="I60" s="54" t="s">
        <v>115</v>
      </c>
      <c r="J60" s="55">
        <v>9.5</v>
      </c>
      <c r="K60" s="56">
        <f>J60*D60</f>
        <v>31179</v>
      </c>
      <c r="L60" s="57"/>
      <c r="M60" s="32" t="s">
        <v>153</v>
      </c>
    </row>
    <row r="61" spans="1:13" ht="30" x14ac:dyDescent="0.25">
      <c r="A61" s="18" t="s">
        <v>84</v>
      </c>
      <c r="B61" s="18" t="s">
        <v>135</v>
      </c>
      <c r="C61" s="50" t="s">
        <v>85</v>
      </c>
      <c r="D61" s="51">
        <v>3007</v>
      </c>
      <c r="E61" s="52">
        <v>41275</v>
      </c>
      <c r="F61" s="53">
        <v>41275</v>
      </c>
      <c r="G61" s="27"/>
      <c r="H61" s="27"/>
      <c r="I61" s="54" t="s">
        <v>115</v>
      </c>
      <c r="J61" s="55"/>
      <c r="K61" s="56"/>
      <c r="L61" s="57" t="s">
        <v>181</v>
      </c>
      <c r="M61" s="24"/>
    </row>
    <row r="62" spans="1:13" x14ac:dyDescent="0.25">
      <c r="A62" s="18" t="s">
        <v>86</v>
      </c>
      <c r="B62" s="18" t="s">
        <v>136</v>
      </c>
      <c r="C62" s="50" t="s">
        <v>87</v>
      </c>
      <c r="D62" s="51">
        <v>1678</v>
      </c>
      <c r="E62" s="52">
        <v>38544</v>
      </c>
      <c r="F62" s="53">
        <v>44105</v>
      </c>
      <c r="G62" s="27">
        <v>9172.7999999999993</v>
      </c>
      <c r="H62" s="22">
        <f>G62/D62</f>
        <v>5.4665077473182357</v>
      </c>
      <c r="I62" s="54" t="s">
        <v>115</v>
      </c>
      <c r="J62" s="55">
        <v>9.5</v>
      </c>
      <c r="K62" s="56">
        <f t="shared" ref="K62:K68" si="6">J62*D62</f>
        <v>15941</v>
      </c>
      <c r="L62" s="57"/>
      <c r="M62" s="24"/>
    </row>
    <row r="63" spans="1:13" ht="30" x14ac:dyDescent="0.25">
      <c r="A63" s="18" t="s">
        <v>88</v>
      </c>
      <c r="B63" s="18" t="s">
        <v>135</v>
      </c>
      <c r="C63" s="50" t="s">
        <v>89</v>
      </c>
      <c r="D63" s="51">
        <v>524</v>
      </c>
      <c r="E63" s="52" t="s">
        <v>139</v>
      </c>
      <c r="F63" s="53">
        <v>44105</v>
      </c>
      <c r="G63" s="27">
        <v>4800</v>
      </c>
      <c r="H63" s="22">
        <f>G63/D63</f>
        <v>9.1603053435114496</v>
      </c>
      <c r="I63" s="54" t="s">
        <v>115</v>
      </c>
      <c r="J63" s="55">
        <v>9.16</v>
      </c>
      <c r="K63" s="56">
        <f t="shared" si="6"/>
        <v>4799.84</v>
      </c>
      <c r="L63" s="57" t="s">
        <v>168</v>
      </c>
      <c r="M63" s="32" t="s">
        <v>141</v>
      </c>
    </row>
    <row r="64" spans="1:13" x14ac:dyDescent="0.25">
      <c r="A64" s="18" t="s">
        <v>90</v>
      </c>
      <c r="B64" s="18" t="s">
        <v>135</v>
      </c>
      <c r="C64" s="50" t="s">
        <v>91</v>
      </c>
      <c r="D64" s="51">
        <v>309</v>
      </c>
      <c r="E64" s="52" t="s">
        <v>139</v>
      </c>
      <c r="F64" s="53">
        <v>44105</v>
      </c>
      <c r="G64" s="27">
        <v>2397.6</v>
      </c>
      <c r="H64" s="22">
        <f>G64/D64</f>
        <v>7.7592233009708735</v>
      </c>
      <c r="I64" s="54" t="s">
        <v>115</v>
      </c>
      <c r="J64" s="55">
        <v>9.5</v>
      </c>
      <c r="K64" s="56">
        <f t="shared" si="6"/>
        <v>2935.5</v>
      </c>
      <c r="L64" s="57"/>
      <c r="M64" s="32" t="s">
        <v>154</v>
      </c>
    </row>
    <row r="65" spans="1:13" x14ac:dyDescent="0.25">
      <c r="A65" s="18" t="s">
        <v>92</v>
      </c>
      <c r="B65" s="18" t="s">
        <v>135</v>
      </c>
      <c r="C65" s="50" t="s">
        <v>6</v>
      </c>
      <c r="D65" s="51">
        <v>717</v>
      </c>
      <c r="E65" s="52"/>
      <c r="F65" s="54"/>
      <c r="G65" s="27"/>
      <c r="H65" s="27"/>
      <c r="I65" s="54"/>
      <c r="J65" s="55">
        <v>9</v>
      </c>
      <c r="K65" s="56">
        <f t="shared" si="6"/>
        <v>6453</v>
      </c>
      <c r="L65" s="57" t="s">
        <v>167</v>
      </c>
      <c r="M65" s="24"/>
    </row>
    <row r="66" spans="1:13" ht="30" x14ac:dyDescent="0.25">
      <c r="A66" s="18" t="s">
        <v>93</v>
      </c>
      <c r="B66" s="18" t="s">
        <v>135</v>
      </c>
      <c r="C66" s="50" t="s">
        <v>94</v>
      </c>
      <c r="D66" s="51">
        <v>406</v>
      </c>
      <c r="E66" s="52">
        <v>45261</v>
      </c>
      <c r="F66" s="53">
        <v>45261</v>
      </c>
      <c r="G66" s="31">
        <v>3150</v>
      </c>
      <c r="H66" s="22">
        <f>G66/D66</f>
        <v>7.7586206896551726</v>
      </c>
      <c r="I66" s="54" t="s">
        <v>115</v>
      </c>
      <c r="J66" s="55">
        <v>9</v>
      </c>
      <c r="K66" s="56">
        <f t="shared" si="6"/>
        <v>3654</v>
      </c>
      <c r="L66" s="57" t="s">
        <v>168</v>
      </c>
      <c r="M66" s="33"/>
    </row>
    <row r="67" spans="1:13" x14ac:dyDescent="0.25">
      <c r="A67" s="18" t="s">
        <v>95</v>
      </c>
      <c r="B67" s="18" t="s">
        <v>135</v>
      </c>
      <c r="C67" s="50" t="s">
        <v>96</v>
      </c>
      <c r="D67" s="51">
        <v>773</v>
      </c>
      <c r="E67" s="52">
        <v>45263</v>
      </c>
      <c r="F67" s="53">
        <v>44898</v>
      </c>
      <c r="G67" s="27">
        <v>6600</v>
      </c>
      <c r="H67" s="22">
        <f>G67/D67</f>
        <v>8.5381630012936611</v>
      </c>
      <c r="I67" s="54" t="s">
        <v>115</v>
      </c>
      <c r="J67" s="55">
        <v>9.5</v>
      </c>
      <c r="K67" s="56">
        <f t="shared" si="6"/>
        <v>7343.5</v>
      </c>
      <c r="L67" s="57"/>
      <c r="M67" s="24"/>
    </row>
    <row r="68" spans="1:13" x14ac:dyDescent="0.25">
      <c r="A68" s="18" t="s">
        <v>97</v>
      </c>
      <c r="B68" s="18" t="s">
        <v>135</v>
      </c>
      <c r="C68" s="50" t="s">
        <v>98</v>
      </c>
      <c r="D68" s="51">
        <v>749</v>
      </c>
      <c r="E68" s="52" t="s">
        <v>139</v>
      </c>
      <c r="F68" s="53">
        <v>44105</v>
      </c>
      <c r="G68" s="27">
        <v>4800</v>
      </c>
      <c r="H68" s="22">
        <f>G68/D68</f>
        <v>6.4085447263017352</v>
      </c>
      <c r="I68" s="54" t="s">
        <v>115</v>
      </c>
      <c r="J68" s="55">
        <v>9.5</v>
      </c>
      <c r="K68" s="56">
        <f t="shared" si="6"/>
        <v>7115.5</v>
      </c>
      <c r="L68" s="57"/>
      <c r="M68" s="24"/>
    </row>
    <row r="69" spans="1:13" x14ac:dyDescent="0.25">
      <c r="A69" s="18" t="s">
        <v>99</v>
      </c>
      <c r="B69" s="18" t="s">
        <v>137</v>
      </c>
      <c r="C69" s="50" t="s">
        <v>100</v>
      </c>
      <c r="D69" s="51"/>
      <c r="E69" s="52">
        <v>41589</v>
      </c>
      <c r="F69" s="53">
        <v>44105</v>
      </c>
      <c r="G69" s="27">
        <v>6000</v>
      </c>
      <c r="H69" s="22"/>
      <c r="I69" s="54" t="s">
        <v>115</v>
      </c>
      <c r="J69" s="55"/>
      <c r="K69" s="56">
        <f>G69</f>
        <v>6000</v>
      </c>
      <c r="L69" s="57"/>
      <c r="M69" s="24"/>
    </row>
    <row r="70" spans="1:13" ht="15.75" thickBot="1" x14ac:dyDescent="0.3">
      <c r="A70" s="18" t="s">
        <v>101</v>
      </c>
      <c r="B70" s="18" t="s">
        <v>137</v>
      </c>
      <c r="C70" s="50" t="s">
        <v>102</v>
      </c>
      <c r="D70" s="51"/>
      <c r="E70" s="52" t="s">
        <v>139</v>
      </c>
      <c r="F70" s="53">
        <v>44105</v>
      </c>
      <c r="G70" s="47">
        <v>1020</v>
      </c>
      <c r="H70" s="22"/>
      <c r="I70" s="54" t="s">
        <v>115</v>
      </c>
      <c r="J70" s="55"/>
      <c r="K70" s="56">
        <f>G70</f>
        <v>1020</v>
      </c>
      <c r="L70" s="57"/>
      <c r="M70" s="24"/>
    </row>
    <row r="71" spans="1:13" x14ac:dyDescent="0.25">
      <c r="A71" s="4"/>
      <c r="B71" s="4"/>
      <c r="C71" s="60"/>
      <c r="D71" s="61">
        <f>SUM(D6:D70)</f>
        <v>72814</v>
      </c>
      <c r="E71" s="62"/>
      <c r="F71" s="63"/>
      <c r="G71" s="38"/>
      <c r="H71" s="38"/>
      <c r="I71" s="64"/>
      <c r="J71" s="65"/>
      <c r="K71" s="66"/>
      <c r="L71" s="67"/>
    </row>
    <row r="72" spans="1:13" x14ac:dyDescent="0.25">
      <c r="A72" s="4"/>
      <c r="B72" s="4"/>
      <c r="C72" s="60" t="s">
        <v>114</v>
      </c>
      <c r="D72" s="61">
        <f>D71-D61-D59-D58</f>
        <v>63793</v>
      </c>
      <c r="E72" s="62"/>
      <c r="F72" s="64"/>
      <c r="G72" s="68">
        <f>SUM(G6:G70)</f>
        <v>473566.37</v>
      </c>
      <c r="H72" s="69"/>
      <c r="I72" s="64"/>
      <c r="J72" s="65"/>
      <c r="K72" s="68">
        <f>SUM(K6:K70)</f>
        <v>628197.62</v>
      </c>
      <c r="L72" s="67"/>
    </row>
    <row r="73" spans="1:13" x14ac:dyDescent="0.25">
      <c r="A73" s="4"/>
      <c r="B73" s="4"/>
      <c r="C73" s="60"/>
      <c r="D73" s="70"/>
      <c r="E73" s="64"/>
      <c r="F73" s="64"/>
      <c r="G73" s="69"/>
      <c r="H73" s="69"/>
      <c r="I73" s="64"/>
      <c r="J73" s="65"/>
      <c r="K73" s="66"/>
      <c r="L73" s="67"/>
    </row>
    <row r="74" spans="1:13" ht="19.7" customHeight="1" x14ac:dyDescent="0.25">
      <c r="A74" s="5" t="s">
        <v>119</v>
      </c>
      <c r="B74" s="4"/>
      <c r="C74" s="60"/>
      <c r="D74" s="70"/>
      <c r="E74" s="64"/>
      <c r="F74" s="64"/>
      <c r="G74" s="69"/>
      <c r="H74" s="69"/>
      <c r="I74" s="64"/>
      <c r="J74" s="71"/>
      <c r="K74" s="72"/>
      <c r="L74" s="67"/>
    </row>
    <row r="75" spans="1:13" ht="30" x14ac:dyDescent="0.25">
      <c r="A75" s="18" t="s">
        <v>120</v>
      </c>
      <c r="B75" s="18" t="s">
        <v>138</v>
      </c>
      <c r="C75" s="50" t="s">
        <v>121</v>
      </c>
      <c r="D75" s="51">
        <v>17640</v>
      </c>
      <c r="E75" s="52">
        <v>40452</v>
      </c>
      <c r="F75" s="53">
        <v>44393</v>
      </c>
      <c r="G75" s="48">
        <v>80000</v>
      </c>
      <c r="H75" s="22">
        <f>G75/D75</f>
        <v>4.5351473922902494</v>
      </c>
      <c r="I75" s="54" t="s">
        <v>113</v>
      </c>
      <c r="J75" s="73">
        <v>5</v>
      </c>
      <c r="K75" s="56">
        <f>J75*D75</f>
        <v>88200</v>
      </c>
      <c r="L75" s="57" t="s">
        <v>177</v>
      </c>
      <c r="M75" s="24"/>
    </row>
    <row r="76" spans="1:13" ht="30" x14ac:dyDescent="0.25">
      <c r="A76" s="18" t="s">
        <v>122</v>
      </c>
      <c r="B76" s="18" t="s">
        <v>135</v>
      </c>
      <c r="C76" s="50" t="s">
        <v>123</v>
      </c>
      <c r="D76" s="51">
        <v>3017</v>
      </c>
      <c r="E76" s="52">
        <v>34304</v>
      </c>
      <c r="F76" s="53">
        <v>44105</v>
      </c>
      <c r="G76" s="48">
        <v>14364</v>
      </c>
      <c r="H76" s="22">
        <f>G76/D76</f>
        <v>4.7610208816705333</v>
      </c>
      <c r="I76" s="54" t="s">
        <v>115</v>
      </c>
      <c r="J76" s="73">
        <v>8</v>
      </c>
      <c r="K76" s="56">
        <f>J76*D76</f>
        <v>24136</v>
      </c>
      <c r="L76" s="57" t="s">
        <v>178</v>
      </c>
      <c r="M76" s="24"/>
    </row>
    <row r="77" spans="1:13" ht="30" x14ac:dyDescent="0.25">
      <c r="A77" s="18" t="s">
        <v>124</v>
      </c>
      <c r="B77" s="18" t="s">
        <v>135</v>
      </c>
      <c r="C77" s="50" t="s">
        <v>125</v>
      </c>
      <c r="D77" s="51">
        <v>2708</v>
      </c>
      <c r="E77" s="52" t="s">
        <v>139</v>
      </c>
      <c r="F77" s="53">
        <v>44105</v>
      </c>
      <c r="G77" s="48">
        <v>17400</v>
      </c>
      <c r="H77" s="22">
        <f>G77/D77</f>
        <v>6.4254062038404722</v>
      </c>
      <c r="I77" s="54" t="s">
        <v>115</v>
      </c>
      <c r="J77" s="73">
        <v>8</v>
      </c>
      <c r="K77" s="56">
        <f>J77*D77</f>
        <v>21664</v>
      </c>
      <c r="L77" s="57" t="s">
        <v>178</v>
      </c>
      <c r="M77" s="24"/>
    </row>
    <row r="78" spans="1:13" ht="30" x14ac:dyDescent="0.25">
      <c r="A78" s="18" t="s">
        <v>126</v>
      </c>
      <c r="B78" s="18" t="s">
        <v>135</v>
      </c>
      <c r="C78" s="50" t="s">
        <v>127</v>
      </c>
      <c r="D78" s="51">
        <v>2515</v>
      </c>
      <c r="E78" s="52">
        <v>44287</v>
      </c>
      <c r="F78" s="53">
        <v>44287</v>
      </c>
      <c r="G78" s="48">
        <v>10200</v>
      </c>
      <c r="H78" s="22">
        <f>G78/D78</f>
        <v>4.0556660039761434</v>
      </c>
      <c r="I78" s="54" t="s">
        <v>115</v>
      </c>
      <c r="J78" s="73">
        <v>8</v>
      </c>
      <c r="K78" s="56">
        <f>J78*D78</f>
        <v>20120</v>
      </c>
      <c r="L78" s="57" t="s">
        <v>178</v>
      </c>
      <c r="M78" s="24"/>
    </row>
    <row r="79" spans="1:13" ht="30.75" thickBot="1" x14ac:dyDescent="0.3">
      <c r="A79" s="18" t="s">
        <v>128</v>
      </c>
      <c r="B79" s="18" t="s">
        <v>135</v>
      </c>
      <c r="C79" s="50" t="s">
        <v>129</v>
      </c>
      <c r="D79" s="51">
        <v>2330</v>
      </c>
      <c r="E79" s="52">
        <v>40269</v>
      </c>
      <c r="F79" s="53">
        <v>44105</v>
      </c>
      <c r="G79" s="49">
        <v>7200</v>
      </c>
      <c r="H79" s="22">
        <f>G79/D79</f>
        <v>3.0901287553648067</v>
      </c>
      <c r="I79" s="54" t="s">
        <v>115</v>
      </c>
      <c r="J79" s="73">
        <v>8</v>
      </c>
      <c r="K79" s="56">
        <f>J79*D79</f>
        <v>18640</v>
      </c>
      <c r="L79" s="57" t="s">
        <v>178</v>
      </c>
      <c r="M79" s="24"/>
    </row>
    <row r="80" spans="1:13" x14ac:dyDescent="0.25">
      <c r="A80" s="5"/>
      <c r="B80" s="4"/>
      <c r="C80" s="60"/>
      <c r="D80" s="61">
        <f>SUM(D75:D79)</f>
        <v>28210</v>
      </c>
      <c r="E80" s="64"/>
      <c r="F80" s="63"/>
      <c r="G80" s="42">
        <f>SUM(G75:G79)</f>
        <v>129164</v>
      </c>
      <c r="H80" s="69"/>
      <c r="I80" s="64"/>
      <c r="J80" s="71"/>
      <c r="K80" s="42">
        <f>SUM(K75:K79)</f>
        <v>172760</v>
      </c>
      <c r="L80" s="67"/>
    </row>
    <row r="81" spans="1:12" x14ac:dyDescent="0.25">
      <c r="A81" s="4"/>
      <c r="B81" s="4"/>
      <c r="C81" s="60"/>
      <c r="D81" s="70"/>
      <c r="E81" s="64"/>
      <c r="F81" s="64"/>
      <c r="G81" s="69"/>
      <c r="H81" s="69"/>
      <c r="I81" s="64"/>
      <c r="J81" s="64"/>
      <c r="K81" s="64"/>
      <c r="L81" s="67"/>
    </row>
    <row r="82" spans="1:12" ht="15.75" thickBot="1" x14ac:dyDescent="0.3">
      <c r="A82" s="4"/>
      <c r="B82" s="4"/>
      <c r="C82" s="60" t="s">
        <v>130</v>
      </c>
      <c r="D82" s="61">
        <f>D80+D72</f>
        <v>92003</v>
      </c>
      <c r="E82" s="64"/>
      <c r="F82" s="63" t="s">
        <v>163</v>
      </c>
      <c r="G82" s="74">
        <f>G80+G72</f>
        <v>602730.37</v>
      </c>
      <c r="H82" s="69"/>
      <c r="I82" s="64"/>
      <c r="J82" s="63" t="s">
        <v>173</v>
      </c>
      <c r="K82" s="74">
        <f>K80+K72</f>
        <v>800957.62</v>
      </c>
      <c r="L82" s="67"/>
    </row>
    <row r="83" spans="1:12" ht="15.75" thickTop="1" x14ac:dyDescent="0.25">
      <c r="A83" s="4"/>
      <c r="B83" s="4"/>
      <c r="C83" s="60" t="s">
        <v>132</v>
      </c>
      <c r="D83" s="75">
        <f>D8+D18+D19+D22+D29+D37+D38+D39+D57+D65</f>
        <v>6167</v>
      </c>
      <c r="E83" s="64"/>
      <c r="F83" s="64"/>
      <c r="G83" s="69"/>
      <c r="H83" s="69"/>
      <c r="I83" s="64"/>
      <c r="J83" s="64"/>
      <c r="K83" s="64"/>
      <c r="L83" s="67"/>
    </row>
    <row r="84" spans="1:12" x14ac:dyDescent="0.25">
      <c r="A84" s="4"/>
      <c r="B84" s="4"/>
      <c r="C84" s="60" t="s">
        <v>131</v>
      </c>
      <c r="D84" s="75">
        <f>D82-D83</f>
        <v>85836</v>
      </c>
      <c r="E84" s="64"/>
      <c r="F84" s="64" t="s">
        <v>176</v>
      </c>
      <c r="G84" s="66">
        <v>-93689</v>
      </c>
      <c r="H84" s="69"/>
      <c r="I84" s="64"/>
      <c r="J84" s="64" t="s">
        <v>176</v>
      </c>
      <c r="K84" s="66">
        <f>G84</f>
        <v>-93689</v>
      </c>
      <c r="L84" s="67"/>
    </row>
    <row r="85" spans="1:12" ht="15.75" thickBot="1" x14ac:dyDescent="0.3">
      <c r="A85" s="4"/>
      <c r="B85" s="4"/>
      <c r="C85" s="60" t="s">
        <v>133</v>
      </c>
      <c r="D85" s="37">
        <f>D84/D82</f>
        <v>0.93296957707900829</v>
      </c>
      <c r="E85" s="64"/>
      <c r="F85" s="63" t="s">
        <v>164</v>
      </c>
      <c r="G85" s="74">
        <f>G84+G82</f>
        <v>509041.37</v>
      </c>
      <c r="H85" s="69"/>
      <c r="I85" s="64"/>
      <c r="J85" s="63" t="s">
        <v>164</v>
      </c>
      <c r="K85" s="74">
        <f>K84+K82</f>
        <v>707268.62</v>
      </c>
      <c r="L85" s="67"/>
    </row>
    <row r="86" spans="1:12" ht="15.75" thickTop="1" x14ac:dyDescent="0.25">
      <c r="C86" s="76"/>
      <c r="D86" s="77"/>
      <c r="E86" s="78"/>
      <c r="F86" s="78"/>
      <c r="G86" s="79"/>
      <c r="H86" s="79"/>
      <c r="I86" s="78"/>
      <c r="J86" s="78"/>
      <c r="K86" s="78"/>
      <c r="L86" s="67"/>
    </row>
    <row r="87" spans="1:12" x14ac:dyDescent="0.25">
      <c r="C87" s="15" t="s">
        <v>187</v>
      </c>
      <c r="D87" s="35">
        <v>73096</v>
      </c>
    </row>
    <row r="88" spans="1:12" x14ac:dyDescent="0.25">
      <c r="C88" s="15" t="s">
        <v>188</v>
      </c>
      <c r="D88" s="35">
        <v>30798</v>
      </c>
    </row>
    <row r="89" spans="1:12" x14ac:dyDescent="0.25">
      <c r="C89" s="15" t="s">
        <v>189</v>
      </c>
      <c r="D89" s="35">
        <f>D88+D87</f>
        <v>103894</v>
      </c>
    </row>
    <row r="90" spans="1:12" x14ac:dyDescent="0.25">
      <c r="C90" s="15" t="s">
        <v>190</v>
      </c>
      <c r="D90" s="35">
        <v>9021</v>
      </c>
    </row>
    <row r="91" spans="1:12" x14ac:dyDescent="0.25">
      <c r="C91" s="15" t="s">
        <v>191</v>
      </c>
      <c r="D91" s="46">
        <f>D89-D90</f>
        <v>94873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Singer (SV)</dc:creator>
  <cp:lastModifiedBy>Neil Singer (SV)</cp:lastModifiedBy>
  <dcterms:created xsi:type="dcterms:W3CDTF">2024-06-10T15:48:05Z</dcterms:created>
  <dcterms:modified xsi:type="dcterms:W3CDTF">2024-11-08T17:38:06Z</dcterms:modified>
</cp:coreProperties>
</file>